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-615" yWindow="120" windowWidth="21075" windowHeight="10035" tabRatio="0" firstSheet="2" activeTab="2"/>
  </bookViews>
  <sheets>
    <sheet name="resumo" sheetId="4" r:id="rId1"/>
    <sheet name="infpessoais" sheetId="6" r:id="rId2"/>
    <sheet name="salarios" sheetId="5" r:id="rId3"/>
    <sheet name="controleponto" sheetId="18" r:id="rId4"/>
    <sheet name="tabelasequadros" sheetId="19" r:id="rId5"/>
  </sheets>
  <definedNames>
    <definedName name="_xlnm._FilterDatabase" localSheetId="3" hidden="1">controleponto!$C$8:$L$34</definedName>
  </definedNames>
  <calcPr calcId="145621"/>
</workbook>
</file>

<file path=xl/calcChain.xml><?xml version="1.0" encoding="utf-8"?>
<calcChain xmlns="http://schemas.openxmlformats.org/spreadsheetml/2006/main">
  <c r="M57" i="5" l="1"/>
  <c r="K57" i="5"/>
  <c r="J57" i="5"/>
  <c r="I57" i="5"/>
  <c r="C57" i="5"/>
  <c r="J40" i="18" l="1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42" i="18" s="1"/>
  <c r="J44" i="18" s="1"/>
  <c r="J165" i="18"/>
  <c r="J164" i="18"/>
  <c r="J163" i="18"/>
  <c r="J162" i="18"/>
  <c r="J161" i="18"/>
  <c r="J160" i="18"/>
  <c r="J159" i="18"/>
  <c r="J158" i="18"/>
  <c r="J157" i="18"/>
  <c r="J156" i="18"/>
  <c r="J155" i="18"/>
  <c r="J154" i="18"/>
  <c r="J153" i="18"/>
  <c r="J152" i="18"/>
  <c r="J151" i="18"/>
  <c r="J150" i="18"/>
  <c r="J149" i="18"/>
  <c r="J148" i="18"/>
  <c r="J147" i="18"/>
  <c r="J146" i="18"/>
  <c r="J145" i="18"/>
  <c r="J144" i="18"/>
  <c r="J143" i="18"/>
  <c r="J142" i="18"/>
  <c r="J141" i="18"/>
  <c r="J140" i="18"/>
  <c r="J139" i="18"/>
  <c r="J138" i="18"/>
  <c r="J137" i="18"/>
  <c r="J136" i="18"/>
  <c r="J167" i="18" s="1"/>
  <c r="J169" i="18" s="1"/>
  <c r="J135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84" i="18" l="1"/>
  <c r="J86" i="18" s="1"/>
  <c r="J126" i="18"/>
  <c r="J128" i="18" s="1"/>
  <c r="D22" i="4" l="1"/>
  <c r="D21" i="4"/>
  <c r="C18" i="4"/>
  <c r="C15" i="4"/>
  <c r="C14" i="4"/>
  <c r="C13" i="4"/>
  <c r="C12" i="4"/>
  <c r="C56" i="5" l="1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I7" i="5" l="1"/>
  <c r="J7" i="5"/>
  <c r="K7" i="5"/>
  <c r="I8" i="5"/>
  <c r="I9" i="5"/>
  <c r="J8" i="5"/>
  <c r="J9" i="5"/>
  <c r="K8" i="5"/>
  <c r="M8" i="5" s="1"/>
  <c r="K9" i="5"/>
  <c r="M9" i="5" s="1"/>
  <c r="M7" i="5" l="1"/>
  <c r="D23" i="4"/>
  <c r="D24" i="4" s="1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K34" i="5"/>
  <c r="M34" i="5" s="1"/>
  <c r="K35" i="5"/>
  <c r="M35" i="5" s="1"/>
  <c r="K36" i="5"/>
  <c r="M36" i="5" s="1"/>
  <c r="K37" i="5"/>
  <c r="M37" i="5" s="1"/>
  <c r="K38" i="5"/>
  <c r="K39" i="5"/>
  <c r="M39" i="5" s="1"/>
  <c r="K40" i="5"/>
  <c r="M40" i="5" s="1"/>
  <c r="K41" i="5"/>
  <c r="M41" i="5" s="1"/>
  <c r="K42" i="5"/>
  <c r="M42" i="5" s="1"/>
  <c r="K43" i="5"/>
  <c r="M43" i="5" s="1"/>
  <c r="K44" i="5"/>
  <c r="M44" i="5" s="1"/>
  <c r="K45" i="5"/>
  <c r="M45" i="5" s="1"/>
  <c r="K46" i="5"/>
  <c r="M46" i="5" s="1"/>
  <c r="K47" i="5"/>
  <c r="M47" i="5" s="1"/>
  <c r="K48" i="5"/>
  <c r="M48" i="5" s="1"/>
  <c r="K49" i="5"/>
  <c r="M49" i="5" s="1"/>
  <c r="K50" i="5"/>
  <c r="M50" i="5" s="1"/>
  <c r="K51" i="5"/>
  <c r="M51" i="5" s="1"/>
  <c r="K52" i="5"/>
  <c r="M52" i="5" s="1"/>
  <c r="K53" i="5"/>
  <c r="M53" i="5" s="1"/>
  <c r="K54" i="5"/>
  <c r="K55" i="5"/>
  <c r="M55" i="5" s="1"/>
  <c r="K56" i="5"/>
  <c r="M56" i="5" s="1"/>
  <c r="M38" i="5"/>
  <c r="M54" i="5"/>
  <c r="K33" i="5"/>
  <c r="M33" i="5" s="1"/>
  <c r="I33" i="5"/>
  <c r="K32" i="5"/>
  <c r="M32" i="5" s="1"/>
  <c r="I32" i="5"/>
  <c r="K31" i="5"/>
  <c r="M31" i="5" s="1"/>
  <c r="I31" i="5"/>
  <c r="K30" i="5"/>
  <c r="M30" i="5" s="1"/>
  <c r="I30" i="5"/>
  <c r="K29" i="5"/>
  <c r="M29" i="5" s="1"/>
  <c r="I29" i="5"/>
  <c r="K28" i="5"/>
  <c r="M28" i="5" s="1"/>
  <c r="I28" i="5"/>
  <c r="K27" i="5"/>
  <c r="M27" i="5" s="1"/>
  <c r="I27" i="5"/>
  <c r="K26" i="5"/>
  <c r="M26" i="5" s="1"/>
  <c r="I26" i="5"/>
  <c r="K25" i="5"/>
  <c r="M25" i="5" s="1"/>
  <c r="I25" i="5"/>
  <c r="K24" i="5"/>
  <c r="M24" i="5" s="1"/>
  <c r="I24" i="5"/>
  <c r="K23" i="5"/>
  <c r="M23" i="5" s="1"/>
  <c r="I23" i="5"/>
  <c r="K22" i="5"/>
  <c r="M22" i="5" s="1"/>
  <c r="I22" i="5"/>
  <c r="K21" i="5"/>
  <c r="M21" i="5" s="1"/>
  <c r="I21" i="5"/>
  <c r="K20" i="5"/>
  <c r="M20" i="5" s="1"/>
  <c r="I20" i="5"/>
  <c r="K19" i="5"/>
  <c r="M19" i="5" s="1"/>
  <c r="I19" i="5"/>
  <c r="K18" i="5"/>
  <c r="M18" i="5" s="1"/>
  <c r="I18" i="5"/>
  <c r="K17" i="5"/>
  <c r="M17" i="5" s="1"/>
  <c r="I17" i="5"/>
  <c r="K16" i="5"/>
  <c r="M16" i="5" s="1"/>
  <c r="I16" i="5"/>
  <c r="K15" i="5"/>
  <c r="M15" i="5" s="1"/>
  <c r="I15" i="5"/>
  <c r="K14" i="5"/>
  <c r="M14" i="5" s="1"/>
  <c r="I14" i="5"/>
  <c r="K13" i="5"/>
  <c r="M13" i="5" s="1"/>
  <c r="I13" i="5"/>
  <c r="K12" i="5"/>
  <c r="M12" i="5" s="1"/>
  <c r="I12" i="5"/>
  <c r="K11" i="5"/>
  <c r="M11" i="5" s="1"/>
  <c r="I11" i="5"/>
  <c r="D42" i="4" l="1"/>
  <c r="K10" i="5" l="1"/>
  <c r="M10" i="5" s="1"/>
  <c r="J10" i="5"/>
  <c r="I10" i="5"/>
  <c r="D34" i="4" l="1"/>
  <c r="B63" i="4" s="1"/>
  <c r="C63" i="4"/>
  <c r="E18" i="4"/>
  <c r="D18" i="4"/>
  <c r="D63" i="4" l="1"/>
</calcChain>
</file>

<file path=xl/comments1.xml><?xml version="1.0" encoding="utf-8"?>
<comments xmlns="http://schemas.openxmlformats.org/spreadsheetml/2006/main">
  <authors>
    <author>DIEGO</author>
  </authors>
  <commentList>
    <comment ref="F12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G54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H54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I54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H55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I55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G56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H56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I56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G57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I57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G58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H58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I58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G137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H137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I137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F138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G138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H138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I138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F139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G139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H139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I139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F140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G140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H140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I140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F141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G141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H141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  <comment ref="I141" authorId="0">
      <text>
        <r>
          <rPr>
            <b/>
            <sz val="9"/>
            <color indexed="81"/>
            <rFont val="Tahoma"/>
            <family val="2"/>
          </rPr>
          <t>Web:</t>
        </r>
        <r>
          <rPr>
            <sz val="9"/>
            <color indexed="81"/>
            <rFont val="Tahoma"/>
            <family val="2"/>
          </rPr>
          <t xml:space="preserve">
Insira o numero com dois pantos ":" para separar horas e minutos.</t>
        </r>
      </text>
    </comment>
  </commentList>
</comments>
</file>

<file path=xl/sharedStrings.xml><?xml version="1.0" encoding="utf-8"?>
<sst xmlns="http://schemas.openxmlformats.org/spreadsheetml/2006/main" count="1970" uniqueCount="422">
  <si>
    <t>Folha de Pagamento</t>
  </si>
  <si>
    <t>Empresa:</t>
  </si>
  <si>
    <t>Exemplo S.A</t>
  </si>
  <si>
    <t>CNPJ:</t>
  </si>
  <si>
    <t>00000000000-000</t>
  </si>
  <si>
    <t>Nome do funcionário</t>
  </si>
  <si>
    <t>Departamento:</t>
  </si>
  <si>
    <t>Seção:</t>
  </si>
  <si>
    <t>Referência:</t>
  </si>
  <si>
    <t>Data de admissão</t>
  </si>
  <si>
    <t>Registro</t>
  </si>
  <si>
    <t>Nome do empregado</t>
  </si>
  <si>
    <t>Admissão</t>
  </si>
  <si>
    <t>Função</t>
  </si>
  <si>
    <t>Evento</t>
  </si>
  <si>
    <t>Descrição</t>
  </si>
  <si>
    <t>Valor</t>
  </si>
  <si>
    <t>Salário Base</t>
  </si>
  <si>
    <t>Comissão</t>
  </si>
  <si>
    <t xml:space="preserve">DSR </t>
  </si>
  <si>
    <t xml:space="preserve">TOTAL </t>
  </si>
  <si>
    <t>Adicionais</t>
  </si>
  <si>
    <t>Hora Extra (50%)</t>
  </si>
  <si>
    <t>Hora Extra (100%)</t>
  </si>
  <si>
    <t>DSR Sobre Hora Extra</t>
  </si>
  <si>
    <t>Adicional Notuno</t>
  </si>
  <si>
    <t>Adicional de Insalubridade</t>
  </si>
  <si>
    <t>Adicional de Periculosidade</t>
  </si>
  <si>
    <t>salário Familia</t>
  </si>
  <si>
    <t>TOTAL</t>
  </si>
  <si>
    <t>Descontos</t>
  </si>
  <si>
    <t>Faltas</t>
  </si>
  <si>
    <t>DSR faltas (Horistas)</t>
  </si>
  <si>
    <t>Atrasos</t>
  </si>
  <si>
    <t>Contribuição Sindical</t>
  </si>
  <si>
    <t>Vale Transporte</t>
  </si>
  <si>
    <t>Gratificações</t>
  </si>
  <si>
    <t>13° salário (1° parcela)</t>
  </si>
  <si>
    <t>13° salário (2° parcela)</t>
  </si>
  <si>
    <t>Férias</t>
  </si>
  <si>
    <t>Contribuições</t>
  </si>
  <si>
    <t>INSS</t>
  </si>
  <si>
    <t>INSS Sobre 13° 2° parcela</t>
  </si>
  <si>
    <t>INSS Sobre férias</t>
  </si>
  <si>
    <t>IRRF</t>
  </si>
  <si>
    <t>IRRF Sobre férias</t>
  </si>
  <si>
    <t>IRRF sobre 13° salário</t>
  </si>
  <si>
    <t xml:space="preserve">FGTS </t>
  </si>
  <si>
    <t>FGTS Sobre 13° salário (1°  parcela)</t>
  </si>
  <si>
    <t>FGTS Sobre 13° salário (2°  parcela)</t>
  </si>
  <si>
    <t>FGTS Sobre Férias</t>
  </si>
  <si>
    <t>TOTAIS</t>
  </si>
  <si>
    <t>Salário Líquido</t>
  </si>
  <si>
    <t>Informações pessoais</t>
  </si>
  <si>
    <t xml:space="preserve">NOME </t>
  </si>
  <si>
    <t>DATA ADMISSÃO</t>
  </si>
  <si>
    <t xml:space="preserve">DEPARTAMENTO </t>
  </si>
  <si>
    <t>SEÇÃO</t>
  </si>
  <si>
    <t>NÚMERO DE CONTROLE</t>
  </si>
  <si>
    <t>MÊS DE REFERÊNCIA</t>
  </si>
  <si>
    <t>Número De controle</t>
  </si>
  <si>
    <t>SALÁRIOS</t>
  </si>
  <si>
    <t>Tipo de salário</t>
  </si>
  <si>
    <t>Dias úteis</t>
  </si>
  <si>
    <t>Domingos e Feriados</t>
  </si>
  <si>
    <t>Jornada Mensal (em horas)</t>
  </si>
  <si>
    <t>Sal Mensal</t>
  </si>
  <si>
    <t>Sal dia</t>
  </si>
  <si>
    <t>Sal Hora</t>
  </si>
  <si>
    <t>DSR</t>
  </si>
  <si>
    <t>comissão</t>
  </si>
  <si>
    <t>Sal.Total</t>
  </si>
  <si>
    <t>Número de controle</t>
  </si>
  <si>
    <t>Funcionário</t>
  </si>
  <si>
    <t>Mensal</t>
  </si>
  <si>
    <t>Webtyper BH</t>
  </si>
  <si>
    <t>Produção</t>
  </si>
  <si>
    <t>Arquivos Digitais</t>
  </si>
  <si>
    <t>ABRIL</t>
  </si>
  <si>
    <t>SEMANA</t>
  </si>
  <si>
    <t>DIA</t>
  </si>
  <si>
    <t>HORA-CHEGADA</t>
  </si>
  <si>
    <t>SAIDA-ALMOÇO</t>
  </si>
  <si>
    <t>VOLTA-ALMOÇO</t>
  </si>
  <si>
    <t>HORA-SAIDA</t>
  </si>
  <si>
    <t>JORNADA DIA</t>
  </si>
  <si>
    <t>atraso injustificado</t>
  </si>
  <si>
    <t>Faltas ( justificativa)</t>
  </si>
  <si>
    <t>QUARTA-FEIRA</t>
  </si>
  <si>
    <t>QUINTA-FEIRA</t>
  </si>
  <si>
    <t>SEXTA-FEIRA</t>
  </si>
  <si>
    <t>SÁBADO</t>
  </si>
  <si>
    <t>DOMINGO</t>
  </si>
  <si>
    <t>SEGUNDA-FEIRA</t>
  </si>
  <si>
    <t>TERÇA-FEIRA</t>
  </si>
  <si>
    <t>Total apurado</t>
  </si>
  <si>
    <t>Jornada mensal</t>
  </si>
  <si>
    <t>Hora extra</t>
  </si>
  <si>
    <t xml:space="preserve">FUNCIONÁRIO:  </t>
  </si>
  <si>
    <r>
      <rPr>
        <b/>
        <sz val="23"/>
        <color rgb="FF676767"/>
        <rFont val="Open Sans Condensed"/>
        <family val="2"/>
      </rPr>
      <t>CALENDÄRIO 2017 Brasil</t>
    </r>
  </si>
  <si>
    <r>
      <rPr>
        <b/>
        <sz val="6"/>
        <color rgb="FF676767"/>
        <rFont val="Open Sans Condensed"/>
        <family val="2"/>
      </rPr>
      <t xml:space="preserve">Apesar de exaustiva verifica�äo, näo n6s responsabilizamos por eventuais erros. Para maiores informa�öes visite: </t>
    </r>
    <r>
      <rPr>
        <b/>
        <sz val="7"/>
        <color rgb="FF0153A5"/>
        <rFont val="Open Sans Condensed"/>
        <family val="2"/>
      </rPr>
      <t>www.calendario2017brasil.com.br</t>
    </r>
  </si>
  <si>
    <r>
      <rPr>
        <b/>
        <sz val="11"/>
        <color rgb="FFFFE100"/>
        <rFont val="Open Sans Condensed"/>
        <family val="2"/>
      </rPr>
      <t>JAN</t>
    </r>
  </si>
  <si>
    <r>
      <rPr>
        <b/>
        <sz val="11"/>
        <color rgb="FFFFE100"/>
        <rFont val="Open Sans Condensed"/>
        <family val="2"/>
      </rPr>
      <t>FEV</t>
    </r>
  </si>
  <si>
    <r>
      <rPr>
        <b/>
        <sz val="11"/>
        <color rgb="FFFFE100"/>
        <rFont val="Open Sans Condensed"/>
        <family val="2"/>
      </rPr>
      <t>MAR</t>
    </r>
  </si>
  <si>
    <r>
      <rPr>
        <b/>
        <sz val="11"/>
        <color rgb="FFFFE100"/>
        <rFont val="Open Sans Condensed"/>
        <family val="2"/>
      </rPr>
      <t>ABR</t>
    </r>
  </si>
  <si>
    <r>
      <rPr>
        <b/>
        <sz val="11"/>
        <color rgb="FFFFE100"/>
        <rFont val="Open Sans Condensed"/>
        <family val="2"/>
      </rPr>
      <t>MAI</t>
    </r>
  </si>
  <si>
    <r>
      <rPr>
        <b/>
        <sz val="11"/>
        <color rgb="FFFFE100"/>
        <rFont val="Open Sans Condensed"/>
        <family val="2"/>
      </rPr>
      <t>JUN</t>
    </r>
  </si>
  <si>
    <r>
      <rPr>
        <b/>
        <sz val="11"/>
        <color rgb="FFFFE100"/>
        <rFont val="Open Sans Condensed"/>
        <family val="2"/>
      </rPr>
      <t>JUL</t>
    </r>
  </si>
  <si>
    <r>
      <rPr>
        <b/>
        <sz val="11"/>
        <color rgb="FFFFE100"/>
        <rFont val="Open Sans Condensed"/>
        <family val="2"/>
      </rPr>
      <t>AGO</t>
    </r>
  </si>
  <si>
    <r>
      <rPr>
        <b/>
        <sz val="11"/>
        <color rgb="FFFFE100"/>
        <rFont val="Open Sans Condensed"/>
        <family val="2"/>
      </rPr>
      <t>SET</t>
    </r>
  </si>
  <si>
    <r>
      <rPr>
        <b/>
        <sz val="11"/>
        <color rgb="FFFFE100"/>
        <rFont val="Open Sans Condensed"/>
        <family val="2"/>
      </rPr>
      <t>OUT</t>
    </r>
  </si>
  <si>
    <r>
      <rPr>
        <b/>
        <sz val="11"/>
        <color rgb="FFFFE100"/>
        <rFont val="Open Sans Condensed"/>
        <family val="2"/>
      </rPr>
      <t>NOV</t>
    </r>
  </si>
  <si>
    <r>
      <rPr>
        <b/>
        <sz val="11"/>
        <color rgb="FFFFE100"/>
        <rFont val="Open Sans Condensed"/>
        <family val="2"/>
      </rPr>
      <t>DEZ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</si>
  <si>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sz val="5"/>
        <color rgb="FF231F20"/>
        <rFont val="Open Sans Condensed Light"/>
        <family val="2"/>
      </rPr>
      <t>Dom</t>
    </r>
    <r>
      <rPr>
        <vertAlign val="superscript"/>
        <sz val="4"/>
        <color rgb="FFAF1D21"/>
        <rFont val="Open Sans Condensed Light"/>
        <family val="2"/>
      </rPr>
      <t>Confraterniza�ao Universal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</si>
  <si>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</si>
  <si>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</si>
  <si>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sz val="5"/>
        <color rgb="FF231F20"/>
        <rFont val="Open Sans Condensed Light"/>
        <family val="2"/>
      </rPr>
      <t>Seg</t>
    </r>
  </si>
  <si>
    <r>
      <rPr>
        <sz val="4"/>
        <color rgb="FFAF1D21"/>
        <rFont val="Open Sans Condensed Light"/>
        <family val="2"/>
      </rPr>
      <t>Dia do Traba</t>
    </r>
    <r>
      <rPr>
        <b/>
        <vertAlign val="subscript"/>
        <sz val="10"/>
        <color rgb="FFA4A4A4"/>
        <rFont val="Open Sans Condensed"/>
        <family val="2"/>
      </rPr>
      <t>1</t>
    </r>
    <r>
      <rPr>
        <sz val="4"/>
        <color rgb="FFAF1D21"/>
        <rFont val="Open Sans Condensed Light"/>
        <family val="2"/>
      </rPr>
      <t>lha</t>
    </r>
    <r>
      <rPr>
        <b/>
        <vertAlign val="subscript"/>
        <sz val="10"/>
        <color rgb="FFA4A4A4"/>
        <rFont val="Open Sans Condensed"/>
        <family val="2"/>
      </rPr>
      <t>8</t>
    </r>
    <r>
      <rPr>
        <sz val="4"/>
        <color rgb="FFAF1D21"/>
        <rFont val="Open Sans Condensed Light"/>
        <family val="2"/>
      </rPr>
      <t>dor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</si>
  <si>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</si>
  <si>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</si>
  <si>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</si>
  <si>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</si>
  <si>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</si>
  <si>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</si>
  <si>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</si>
  <si>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</si>
  <si>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</si>
  <si>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</si>
  <si>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sz val="5"/>
        <color rgb="FF231F20"/>
        <rFont val="Open Sans Condensed Light"/>
        <family val="2"/>
      </rPr>
      <t>Sab</t>
    </r>
  </si>
  <si>
    <r>
      <rPr>
        <sz val="4"/>
        <color rgb="FFAF1D21"/>
        <rFont val="Open Sans Condensed Light"/>
        <family val="2"/>
      </rPr>
      <t>Finados</t>
    </r>
  </si>
  <si>
    <r>
      <rPr>
        <b/>
        <vertAlign val="subscript"/>
        <sz val="9"/>
        <color rgb="FF231F20"/>
        <rFont val="Open Sans Condensed"/>
        <family val="2"/>
      </rPr>
      <t>3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</si>
  <si>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3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</si>
  <si>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3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</si>
  <si>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3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</si>
  <si>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3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</si>
  <si>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3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</si>
  <si>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3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</si>
  <si>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4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</si>
  <si>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4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</si>
  <si>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4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</si>
  <si>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4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</si>
  <si>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4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</si>
  <si>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4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</si>
  <si>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4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</si>
  <si>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5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</si>
  <si>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5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</si>
  <si>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5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</si>
  <si>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5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</si>
  <si>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5</t>
    </r>
    <r>
      <rPr>
        <vertAlign val="subscript"/>
        <sz val="5"/>
        <color rgb="FF231F20"/>
        <rFont val="Open Sans Condensed Light"/>
        <family val="2"/>
      </rPr>
      <t>Se</t>
    </r>
    <r>
      <rPr>
        <sz val="4"/>
        <color rgb="FFAA6427"/>
        <rFont val="Open Sans Condensed Light"/>
        <family val="2"/>
      </rPr>
      <t>D</t>
    </r>
    <r>
      <rPr>
        <vertAlign val="subscript"/>
        <sz val="5"/>
        <color rgb="FF231F20"/>
        <rFont val="Open Sans Condensed Light"/>
        <family val="2"/>
      </rPr>
      <t>g</t>
    </r>
    <r>
      <rPr>
        <sz val="4"/>
        <color rgb="FFAA6427"/>
        <rFont val="Open Sans Condensed Light"/>
        <family val="2"/>
      </rPr>
      <t>ia Mundial do Meio Am</t>
    </r>
    <r>
      <rPr>
        <b/>
        <vertAlign val="subscript"/>
        <sz val="10"/>
        <color rgb="FFA4A4A4"/>
        <rFont val="Open Sans Condensed"/>
        <family val="2"/>
      </rPr>
      <t>2</t>
    </r>
    <r>
      <rPr>
        <sz val="4"/>
        <color rgb="FFAA6427"/>
        <rFont val="Open Sans Condensed Light"/>
        <family val="2"/>
      </rPr>
      <t>bie</t>
    </r>
    <r>
      <rPr>
        <b/>
        <vertAlign val="subscript"/>
        <sz val="10"/>
        <color rgb="FFA4A4A4"/>
        <rFont val="Open Sans Condensed"/>
        <family val="2"/>
      </rPr>
      <t>3</t>
    </r>
    <r>
      <rPr>
        <sz val="4"/>
        <color rgb="FFAA6427"/>
        <rFont val="Open Sans Condensed Light"/>
        <family val="2"/>
      </rPr>
      <t>nte</t>
    </r>
  </si>
  <si>
    <r>
      <rPr>
        <b/>
        <vertAlign val="subscript"/>
        <sz val="9"/>
        <color rgb="FF231F20"/>
        <rFont val="Open Sans Condensed"/>
        <family val="2"/>
      </rPr>
      <t>5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</si>
  <si>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5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</si>
  <si>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6</t>
    </r>
    <r>
      <rPr>
        <sz val="5"/>
        <color rgb="FF231F20"/>
        <rFont val="Open Sans Condensed Light"/>
        <family val="2"/>
      </rPr>
      <t>Sex</t>
    </r>
  </si>
  <si>
    <r>
      <rPr>
        <sz val="4"/>
        <color rgb="FFAA6427"/>
        <rFont val="Open Sans Condensed Light"/>
        <family val="2"/>
      </rPr>
      <t>Dia de Reis</t>
    </r>
  </si>
  <si>
    <r>
      <rPr>
        <b/>
        <vertAlign val="subscript"/>
        <sz val="9"/>
        <color rgb="FF231F20"/>
        <rFont val="Open Sans Condensed"/>
        <family val="2"/>
      </rPr>
      <t>6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</si>
  <si>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6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</si>
  <si>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6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</si>
  <si>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6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</si>
  <si>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6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</si>
  <si>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6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</si>
  <si>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7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</si>
  <si>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7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</si>
  <si>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7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</si>
  <si>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7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</si>
  <si>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7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</si>
  <si>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7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</si>
  <si>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7</t>
    </r>
    <r>
      <rPr>
        <sz val="5"/>
        <color rgb="FF231F20"/>
        <rFont val="Open Sans Condensed Light"/>
        <family val="2"/>
      </rPr>
      <t xml:space="preserve">Qui     </t>
    </r>
    <r>
      <rPr>
        <vertAlign val="superscript"/>
        <sz val="4"/>
        <color rgb="FFAF1D21"/>
        <rFont val="Open Sans Condensed Light"/>
        <family val="2"/>
      </rPr>
      <t>lndependencia do Brasil</t>
    </r>
  </si>
  <si>
    <r>
      <rPr>
        <b/>
        <vertAlign val="subscript"/>
        <sz val="9"/>
        <color rgb="FF231F20"/>
        <rFont val="Open Sans Condensed"/>
        <family val="2"/>
      </rPr>
      <t>7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</si>
  <si>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8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</si>
  <si>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8</t>
    </r>
    <r>
      <rPr>
        <sz val="5"/>
        <color rgb="FF231F20"/>
        <rFont val="Open Sans Condensed Light"/>
        <family val="2"/>
      </rPr>
      <t>Qua</t>
    </r>
  </si>
  <si>
    <r>
      <rPr>
        <sz val="4"/>
        <color rgb="FFAA6427"/>
        <rFont val="Open Sans Condensed Light"/>
        <family val="2"/>
      </rPr>
      <t>Dia da Mulher</t>
    </r>
  </si>
  <si>
    <r>
      <rPr>
        <b/>
        <vertAlign val="subscript"/>
        <sz val="9"/>
        <color rgb="FF231F20"/>
        <rFont val="Open Sans Condensed"/>
        <family val="2"/>
      </rPr>
      <t>8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</si>
  <si>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8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</si>
  <si>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8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</si>
  <si>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8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</si>
  <si>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8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</si>
  <si>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9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</si>
  <si>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9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</si>
  <si>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9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</si>
  <si>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9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</si>
  <si>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9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</si>
  <si>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9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</si>
  <si>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9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</si>
  <si>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</si>
  <si>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</si>
  <si>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</si>
  <si>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10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</si>
  <si>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</si>
  <si>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10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</si>
  <si>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</si>
  <si>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</si>
  <si>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1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</si>
  <si>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1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</si>
  <si>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1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</si>
  <si>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11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</si>
  <si>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1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</si>
  <si>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11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</si>
  <si>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1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</si>
  <si>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1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</si>
  <si>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2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</si>
  <si>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2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</si>
  <si>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2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</si>
  <si>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12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</si>
  <si>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2</t>
    </r>
    <r>
      <rPr>
        <sz val="5"/>
        <color rgb="FF231F20"/>
        <rFont val="Open Sans Condensed Light"/>
        <family val="2"/>
      </rPr>
      <t>Seg</t>
    </r>
  </si>
  <si>
    <r>
      <rPr>
        <sz val="4"/>
        <color rgb="FFAA6427"/>
        <rFont val="Open Sans Condensed Light"/>
        <family val="2"/>
      </rPr>
      <t>Dia dos Nam</t>
    </r>
    <r>
      <rPr>
        <b/>
        <vertAlign val="subscript"/>
        <sz val="10"/>
        <color rgb="FFA4A4A4"/>
        <rFont val="Open Sans Condensed"/>
        <family val="2"/>
      </rPr>
      <t>2</t>
    </r>
    <r>
      <rPr>
        <sz val="4"/>
        <color rgb="FFAA6427"/>
        <rFont val="Open Sans Condensed Light"/>
        <family val="2"/>
      </rPr>
      <t>ora</t>
    </r>
    <r>
      <rPr>
        <b/>
        <vertAlign val="subscript"/>
        <sz val="10"/>
        <color rgb="FFA4A4A4"/>
        <rFont val="Open Sans Condensed"/>
        <family val="2"/>
      </rPr>
      <t>4</t>
    </r>
    <r>
      <rPr>
        <sz val="4"/>
        <color rgb="FFAA6427"/>
        <rFont val="Open Sans Condensed Light"/>
        <family val="2"/>
      </rPr>
      <t>dos</t>
    </r>
  </si>
  <si>
    <r>
      <rPr>
        <b/>
        <vertAlign val="subscript"/>
        <sz val="9"/>
        <color rgb="FF231F20"/>
        <rFont val="Open Sans Condensed"/>
        <family val="2"/>
      </rPr>
      <t>12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</si>
  <si>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2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</si>
  <si>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2</t>
    </r>
    <r>
      <rPr>
        <sz val="5"/>
        <color rgb="FF231F20"/>
        <rFont val="Open Sans Condensed Light"/>
        <family val="2"/>
      </rPr>
      <t>Ter</t>
    </r>
  </si>
  <si>
    <r>
      <rPr>
        <sz val="4"/>
        <color rgb="FFAF1D21"/>
        <rFont val="Open Sans Condensed Light"/>
        <family val="2"/>
      </rPr>
      <t xml:space="preserve">Padroeira do Brasil </t>
    </r>
    <r>
      <rPr>
        <sz val="4"/>
        <color rgb="FFAA6427"/>
        <rFont val="Open Sans Condensed Light"/>
        <family val="2"/>
      </rPr>
      <t>Dia das Crian�as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</si>
  <si>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3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</si>
  <si>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3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</si>
  <si>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3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</si>
  <si>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3</t>
    </r>
    <r>
      <rPr>
        <sz val="4"/>
        <color rgb="FFAA6427"/>
        <rFont val="Open Sans Condensed Light"/>
        <family val="2"/>
      </rPr>
      <t>Dia</t>
    </r>
    <r>
      <rPr>
        <vertAlign val="subscript"/>
        <sz val="5"/>
        <color rgb="FF231F20"/>
        <rFont val="Open Sans Condensed Light"/>
        <family val="2"/>
      </rPr>
      <t>S</t>
    </r>
    <r>
      <rPr>
        <sz val="4"/>
        <color rgb="FFAA6427"/>
        <rFont val="Open Sans Condensed Light"/>
        <family val="2"/>
      </rPr>
      <t>d</t>
    </r>
    <r>
      <rPr>
        <vertAlign val="subscript"/>
        <sz val="5"/>
        <color rgb="FF231F20"/>
        <rFont val="Open Sans Condensed Light"/>
        <family val="2"/>
      </rPr>
      <t>a</t>
    </r>
    <r>
      <rPr>
        <sz val="4"/>
        <color rgb="FFAA6427"/>
        <rFont val="Open Sans Condensed Light"/>
        <family val="2"/>
      </rPr>
      <t>a</t>
    </r>
    <r>
      <rPr>
        <vertAlign val="subscript"/>
        <sz val="5"/>
        <color rgb="FF231F20"/>
        <rFont val="Open Sans Condensed Light"/>
        <family val="2"/>
      </rPr>
      <t>b</t>
    </r>
    <r>
      <rPr>
        <sz val="4"/>
        <color rgb="FFAA6427"/>
        <rFont val="Open Sans Condensed Light"/>
        <family val="2"/>
      </rPr>
      <t>Aboli�ao da Escravatura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</si>
  <si>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3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</si>
  <si>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13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</si>
  <si>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3</t>
    </r>
    <r>
      <rPr>
        <sz val="5"/>
        <color rgb="FF231F20"/>
        <rFont val="Open Sans Condensed Light"/>
        <family val="2"/>
      </rPr>
      <t>Dom</t>
    </r>
  </si>
  <si>
    <r>
      <rPr>
        <sz val="4"/>
        <color rgb="FFAA6427"/>
        <rFont val="Open Sans Condensed Light"/>
        <family val="2"/>
      </rPr>
      <t>Dia dos Pais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</si>
  <si>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3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</si>
  <si>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4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</si>
  <si>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4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</si>
  <si>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4</t>
    </r>
    <r>
      <rPr>
        <sz val="5"/>
        <color rgb="FF231F20"/>
        <rFont val="Open Sans Condensed Light"/>
        <family val="2"/>
      </rPr>
      <t>Sex</t>
    </r>
  </si>
  <si>
    <r>
      <rPr>
        <sz val="4"/>
        <color rgb="FFAF1D21"/>
        <rFont val="Open Sans Condensed Light"/>
        <family val="2"/>
      </rPr>
      <t>Sexta-feira Santa</t>
    </r>
  </si>
  <si>
    <r>
      <rPr>
        <b/>
        <vertAlign val="subscript"/>
        <sz val="9"/>
        <color rgb="FF231F20"/>
        <rFont val="Open Sans Condensed"/>
        <family val="2"/>
      </rPr>
      <t>14</t>
    </r>
    <r>
      <rPr>
        <sz val="5"/>
        <color rgb="FF231F20"/>
        <rFont val="Open Sans Condensed Light"/>
        <family val="2"/>
      </rPr>
      <t>Dom</t>
    </r>
  </si>
  <si>
    <r>
      <rPr>
        <sz val="4"/>
        <color rgb="FFAA6427"/>
        <rFont val="Open Sans Condensed Light"/>
        <family val="2"/>
      </rPr>
      <t>Dia das Maes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</si>
  <si>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4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</si>
  <si>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14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</si>
  <si>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4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</si>
  <si>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4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</si>
  <si>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5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</si>
  <si>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5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</si>
  <si>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5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</si>
  <si>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15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</si>
  <si>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5</t>
    </r>
    <r>
      <rPr>
        <sz val="5"/>
        <color rgb="FF231F20"/>
        <rFont val="Open Sans Condensed Light"/>
        <family val="2"/>
      </rPr>
      <t>Qui</t>
    </r>
  </si>
  <si>
    <r>
      <rPr>
        <sz val="4"/>
        <color rgb="FFAF1D21"/>
        <rFont val="Open Sans Condensed Light"/>
        <family val="2"/>
      </rPr>
      <t>Corpus Christi</t>
    </r>
  </si>
  <si>
    <r>
      <rPr>
        <b/>
        <vertAlign val="subscript"/>
        <sz val="9"/>
        <color rgb="FF231F20"/>
        <rFont val="Open Sans Condensed"/>
        <family val="2"/>
      </rPr>
      <t>15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</si>
  <si>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5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</si>
  <si>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5</t>
    </r>
    <r>
      <rPr>
        <sz val="5"/>
        <color rgb="FF231F20"/>
        <rFont val="Open Sans Condensed Light"/>
        <family val="2"/>
      </rPr>
      <t>Sex</t>
    </r>
  </si>
  <si>
    <r>
      <rPr>
        <sz val="4"/>
        <color rgb="FFAA6427"/>
        <rFont val="Open Sans Condensed Light"/>
        <family val="2"/>
      </rPr>
      <t>Dia do Professor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</si>
  <si>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5</t>
    </r>
    <r>
      <rPr>
        <sz val="5"/>
        <color rgb="FF231F20"/>
        <rFont val="Open Sans Condensed Light"/>
        <family val="2"/>
      </rPr>
      <t>Q</t>
    </r>
    <r>
      <rPr>
        <vertAlign val="superscript"/>
        <sz val="4"/>
        <color rgb="FFAF1D21"/>
        <rFont val="Open Sans Condensed Light"/>
        <family val="2"/>
      </rPr>
      <t>Pr</t>
    </r>
    <r>
      <rPr>
        <sz val="5"/>
        <color rgb="FF231F20"/>
        <rFont val="Open Sans Condensed Light"/>
        <family val="2"/>
      </rPr>
      <t>u</t>
    </r>
    <r>
      <rPr>
        <vertAlign val="superscript"/>
        <sz val="4"/>
        <color rgb="FFAF1D21"/>
        <rFont val="Open Sans Condensed Light"/>
        <family val="2"/>
      </rPr>
      <t>oclama�ao da Republica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</si>
  <si>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6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</si>
  <si>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6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</si>
  <si>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6</t>
    </r>
    <r>
      <rPr>
        <sz val="5"/>
        <color rgb="FF231F20"/>
        <rFont val="Open Sans Condensed Light"/>
        <family val="2"/>
      </rPr>
      <t>Dom</t>
    </r>
  </si>
  <si>
    <r>
      <rPr>
        <sz val="4"/>
        <color rgb="FFAA6427"/>
        <rFont val="Open Sans Condensed Light"/>
        <family val="2"/>
      </rPr>
      <t>Pascoa</t>
    </r>
  </si>
  <si>
    <r>
      <rPr>
        <b/>
        <vertAlign val="subscript"/>
        <sz val="9"/>
        <color rgb="FF231F20"/>
        <rFont val="Open Sans Condensed"/>
        <family val="2"/>
      </rPr>
      <t>16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</si>
  <si>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6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</si>
  <si>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16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</si>
  <si>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6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</si>
  <si>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6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</si>
  <si>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7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</si>
  <si>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7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</si>
  <si>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7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</si>
  <si>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17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</si>
  <si>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7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</si>
  <si>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17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</si>
  <si>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7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</si>
  <si>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7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</si>
  <si>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8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</si>
  <si>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8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</si>
  <si>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8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</si>
  <si>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18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</si>
  <si>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8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</si>
  <si>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18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</si>
  <si>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8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</si>
  <si>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8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</si>
  <si>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9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</si>
  <si>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9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</si>
  <si>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9</t>
    </r>
    <r>
      <rPr>
        <sz val="5"/>
        <color rgb="FF231F20"/>
        <rFont val="Open Sans Condensed Light"/>
        <family val="2"/>
      </rPr>
      <t>Qua</t>
    </r>
  </si>
  <si>
    <r>
      <rPr>
        <sz val="4"/>
        <color rgb="FFAA6427"/>
        <rFont val="Open Sans Condensed Light"/>
        <family val="2"/>
      </rPr>
      <t>Dia do Indio</t>
    </r>
  </si>
  <si>
    <r>
      <rPr>
        <b/>
        <vertAlign val="subscript"/>
        <sz val="9"/>
        <color rgb="FF231F20"/>
        <rFont val="Open Sans Condensed"/>
        <family val="2"/>
      </rPr>
      <t>19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</si>
  <si>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9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</si>
  <si>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19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</si>
  <si>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9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</si>
  <si>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1</t>
    </r>
    <r>
      <rPr>
        <b/>
        <vertAlign val="subscript"/>
        <sz val="9"/>
        <color rgb="FF231F20"/>
        <rFont val="Open Sans Condensed Light"/>
        <family val="2"/>
      </rPr>
      <t>9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</si>
  <si>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</si>
  <si>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</si>
  <si>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</si>
  <si>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20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</si>
  <si>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 xml:space="preserve">Ter                                  </t>
    </r>
    <r>
      <rPr>
        <vertAlign val="superscript"/>
        <sz val="4"/>
        <color rgb="FFAA6427"/>
        <rFont val="Open Sans Condensed Light"/>
        <family val="2"/>
      </rPr>
      <t>Di</t>
    </r>
  </si>
  <si>
    <r>
      <rPr>
        <sz val="4"/>
        <color rgb="FFAA6427"/>
        <rFont val="Open Sans Condensed Light"/>
        <family val="2"/>
      </rPr>
      <t>a</t>
    </r>
    <r>
      <rPr>
        <b/>
        <vertAlign val="subscript"/>
        <sz val="9"/>
        <color rgb="FF231F20"/>
        <rFont val="Open Sans Condensed"/>
        <family val="2"/>
      </rPr>
      <t>2</t>
    </r>
    <r>
      <rPr>
        <sz val="4"/>
        <color rgb="FFAA6427"/>
        <rFont val="Open Sans Condensed Light"/>
        <family val="2"/>
      </rPr>
      <t xml:space="preserve">do </t>
    </r>
    <r>
      <rPr>
        <b/>
        <vertAlign val="subscript"/>
        <sz val="9"/>
        <color rgb="FF231F20"/>
        <rFont val="Open Sans Condensed"/>
        <family val="2"/>
      </rPr>
      <t>0</t>
    </r>
    <r>
      <rPr>
        <sz val="4"/>
        <color rgb="FFAA6427"/>
        <rFont val="Open Sans Condensed Light"/>
        <family val="2"/>
      </rPr>
      <t>Ami</t>
    </r>
    <r>
      <rPr>
        <vertAlign val="subscript"/>
        <sz val="5"/>
        <color rgb="FF231F20"/>
        <rFont val="Open Sans Condensed Light"/>
        <family val="2"/>
      </rPr>
      <t>Q</t>
    </r>
    <r>
      <rPr>
        <sz val="4"/>
        <color rgb="FFAA6427"/>
        <rFont val="Open Sans Condensed Light"/>
        <family val="2"/>
      </rPr>
      <t>go</t>
    </r>
    <r>
      <rPr>
        <vertAlign val="subscript"/>
        <sz val="5"/>
        <color rgb="FF231F20"/>
        <rFont val="Open Sans Condensed Light"/>
        <family val="2"/>
      </rPr>
      <t>u</t>
    </r>
    <r>
      <rPr>
        <sz val="4"/>
        <color rgb="FFAA6427"/>
        <rFont val="Open Sans Condensed Light"/>
        <family val="2"/>
      </rPr>
      <t>e</t>
    </r>
    <r>
      <rPr>
        <vertAlign val="subscript"/>
        <sz val="5"/>
        <color rgb="FF231F20"/>
        <rFont val="Open Sans Condensed Light"/>
        <family val="2"/>
      </rPr>
      <t>i</t>
    </r>
    <r>
      <rPr>
        <sz val="4"/>
        <color rgb="FFAA6427"/>
        <rFont val="Open Sans Condensed Light"/>
        <family val="2"/>
      </rPr>
      <t>lnternacional da Amizade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</si>
  <si>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</si>
  <si>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</si>
  <si>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sz val="4"/>
        <color rgb="FFAA6427"/>
        <rFont val="Open Sans Condensed Light"/>
        <family val="2"/>
      </rPr>
      <t>Di</t>
    </r>
    <r>
      <rPr>
        <b/>
        <vertAlign val="subscript"/>
        <sz val="9"/>
        <color rgb="FF231F20"/>
        <rFont val="Open Sans Condensed"/>
        <family val="2"/>
      </rPr>
      <t>0</t>
    </r>
    <r>
      <rPr>
        <sz val="4"/>
        <color rgb="FFAA6427"/>
        <rFont val="Open Sans Condensed Light"/>
        <family val="2"/>
      </rPr>
      <t>a N</t>
    </r>
    <r>
      <rPr>
        <vertAlign val="subscript"/>
        <sz val="5"/>
        <color rgb="FF231F20"/>
        <rFont val="Open Sans Condensed Light"/>
        <family val="2"/>
      </rPr>
      <t>S</t>
    </r>
    <r>
      <rPr>
        <sz val="4"/>
        <color rgb="FFAA6427"/>
        <rFont val="Open Sans Condensed Light"/>
        <family val="2"/>
      </rPr>
      <t>ac</t>
    </r>
    <r>
      <rPr>
        <vertAlign val="subscript"/>
        <sz val="5"/>
        <color rgb="FF231F20"/>
        <rFont val="Open Sans Condensed Light"/>
        <family val="2"/>
      </rPr>
      <t>e</t>
    </r>
    <r>
      <rPr>
        <sz val="4"/>
        <color rgb="FFAA6427"/>
        <rFont val="Open Sans Condensed Light"/>
        <family val="2"/>
      </rPr>
      <t>io</t>
    </r>
    <r>
      <rPr>
        <vertAlign val="subscript"/>
        <sz val="5"/>
        <color rgb="FF231F20"/>
        <rFont val="Open Sans Condensed Light"/>
        <family val="2"/>
      </rPr>
      <t>g</t>
    </r>
    <r>
      <rPr>
        <sz val="4"/>
        <color rgb="FFAA6427"/>
        <rFont val="Open Sans Condensed Light"/>
        <family val="2"/>
      </rPr>
      <t>nal da Consciencia</t>
    </r>
    <r>
      <rPr>
        <b/>
        <vertAlign val="subscript"/>
        <sz val="10"/>
        <color rgb="FFA4A4A4"/>
        <rFont val="Open Sans Condensed"/>
        <family val="2"/>
      </rPr>
      <t>4</t>
    </r>
    <r>
      <rPr>
        <sz val="4"/>
        <color rgb="FFAA6427"/>
        <rFont val="Open Sans Condensed Light"/>
        <family val="2"/>
      </rPr>
      <t>Neg</t>
    </r>
    <r>
      <rPr>
        <b/>
        <vertAlign val="subscript"/>
        <sz val="10"/>
        <color rgb="FFA4A4A4"/>
        <rFont val="Open Sans Condensed"/>
        <family val="2"/>
      </rPr>
      <t>7</t>
    </r>
    <r>
      <rPr>
        <sz val="4"/>
        <color rgb="FFAA6427"/>
        <rFont val="Open Sans Condensed Light"/>
        <family val="2"/>
      </rPr>
      <t>ra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</si>
  <si>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1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</si>
  <si>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1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</si>
  <si>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1</t>
    </r>
    <r>
      <rPr>
        <sz val="5"/>
        <color rgb="FF231F20"/>
        <rFont val="Open Sans Condensed Light"/>
        <family val="2"/>
      </rPr>
      <t xml:space="preserve">Sex  </t>
    </r>
    <r>
      <rPr>
        <vertAlign val="subscript"/>
        <sz val="4"/>
        <color rgb="FFAA6427"/>
        <rFont val="Open Sans Condensed Light"/>
        <family val="2"/>
      </rPr>
      <t xml:space="preserve">Aniversario     </t>
    </r>
    <r>
      <rPr>
        <vertAlign val="superscript"/>
        <sz val="4"/>
        <color rgb="FFAF1D21"/>
        <rFont val="Open Sans Condensed Light"/>
        <family val="2"/>
      </rPr>
      <t xml:space="preserve">Tiradentes
</t>
    </r>
    <r>
      <rPr>
        <sz val="4"/>
        <color rgb="FFAA6427"/>
        <rFont val="Open Sans Condensed Light"/>
        <family val="2"/>
      </rPr>
      <t>de Brasilia</t>
    </r>
  </si>
  <si>
    <r>
      <rPr>
        <b/>
        <vertAlign val="subscript"/>
        <sz val="9"/>
        <color rgb="FF231F20"/>
        <rFont val="Open Sans Condensed"/>
        <family val="2"/>
      </rPr>
      <t>21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</si>
  <si>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1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</si>
  <si>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21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</si>
  <si>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1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</si>
  <si>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1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</si>
  <si>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2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</si>
  <si>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2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</si>
  <si>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2</t>
    </r>
    <r>
      <rPr>
        <vertAlign val="subscript"/>
        <sz val="5"/>
        <color rgb="FF231F20"/>
        <rFont val="Open Sans Condensed Light"/>
        <family val="2"/>
      </rPr>
      <t xml:space="preserve">Sab </t>
    </r>
    <r>
      <rPr>
        <sz val="4"/>
        <color rgb="FFAA6427"/>
        <rFont val="Open Sans Condensed Light"/>
        <family val="2"/>
      </rPr>
      <t>Descobrimento do Brasil</t>
    </r>
  </si>
  <si>
    <r>
      <rPr>
        <b/>
        <vertAlign val="subscript"/>
        <sz val="9"/>
        <color rgb="FF231F20"/>
        <rFont val="Open Sans Condensed"/>
        <family val="2"/>
      </rPr>
      <t>22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</si>
  <si>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2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</si>
  <si>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22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</si>
  <si>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2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</si>
  <si>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2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</si>
  <si>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3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</si>
  <si>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3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</si>
  <si>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3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</si>
  <si>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23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</si>
  <si>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3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</si>
  <si>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23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</si>
  <si>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3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</si>
  <si>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3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</si>
  <si>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4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</si>
  <si>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4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</si>
  <si>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4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</si>
  <si>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24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</si>
  <si>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4</t>
    </r>
    <r>
      <rPr>
        <sz val="5"/>
        <color rgb="FF231F20"/>
        <rFont val="Open Sans Condensed Light"/>
        <family val="2"/>
      </rPr>
      <t>Sab</t>
    </r>
  </si>
  <si>
    <r>
      <rPr>
        <sz val="4"/>
        <color rgb="FFAA6427"/>
        <rFont val="Open Sans Condensed Light"/>
        <family val="2"/>
      </rPr>
      <t>Dia de Sao Joao</t>
    </r>
  </si>
  <si>
    <r>
      <rPr>
        <b/>
        <vertAlign val="subscript"/>
        <sz val="9"/>
        <color rgb="FF231F20"/>
        <rFont val="Open Sans Condensed"/>
        <family val="2"/>
      </rPr>
      <t>24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</si>
  <si>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4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</si>
  <si>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4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</si>
  <si>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5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</si>
  <si>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5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</si>
  <si>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5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</si>
  <si>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25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</si>
  <si>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5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</si>
  <si>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25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</si>
  <si>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5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</si>
  <si>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5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</si>
  <si>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10"/>
        <color rgb="FFA4A4A4"/>
        <rFont val="Open Sans Condensed"/>
        <family val="2"/>
      </rPr>
      <t>5</t>
    </r>
    <r>
      <rPr>
        <sz val="4"/>
        <color rgb="FFAF1D21"/>
        <rFont val="Open Sans Condensed Light"/>
        <family val="2"/>
      </rPr>
      <t>N</t>
    </r>
    <r>
      <rPr>
        <b/>
        <vertAlign val="subscript"/>
        <sz val="10"/>
        <color rgb="FFA4A4A4"/>
        <rFont val="Open Sans Condensed"/>
        <family val="2"/>
      </rPr>
      <t>2</t>
    </r>
    <r>
      <rPr>
        <sz val="4"/>
        <color rgb="FFAF1D21"/>
        <rFont val="Open Sans Condensed Light"/>
        <family val="2"/>
      </rPr>
      <t>atal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</si>
  <si>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6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</si>
  <si>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6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</si>
  <si>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6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</si>
  <si>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26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</si>
  <si>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6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</si>
  <si>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26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</si>
  <si>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6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</si>
  <si>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6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</si>
  <si>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7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</si>
  <si>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7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</si>
  <si>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7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</si>
  <si>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27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</si>
  <si>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7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</si>
  <si>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27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</si>
  <si>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7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</si>
  <si>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7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</si>
  <si>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8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</si>
  <si>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8</t>
    </r>
    <r>
      <rPr>
        <sz val="5"/>
        <color rgb="FF231F20"/>
        <rFont val="Open Sans Condensed Light"/>
        <family val="2"/>
      </rPr>
      <t>Ter</t>
    </r>
  </si>
  <si>
    <r>
      <rPr>
        <sz val="4"/>
        <color rgb="FFAF1D21"/>
        <rFont val="Open Sans Condensed Light"/>
        <family val="2"/>
      </rPr>
      <t>Carnaval (facultativo)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</si>
  <si>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8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</si>
  <si>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28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</si>
  <si>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8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</si>
  <si>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28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</si>
  <si>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8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</si>
  <si>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8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</si>
  <si>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9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</si>
  <si>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9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</si>
  <si>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9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</si>
  <si>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29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</si>
  <si>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9</t>
    </r>
    <r>
      <rPr>
        <sz val="5"/>
        <color rgb="FF231F20"/>
        <rFont val="Open Sans Condensed Light"/>
        <family val="2"/>
      </rPr>
      <t>Qui</t>
    </r>
  </si>
  <si>
    <r>
      <rPr>
        <sz val="4"/>
        <color rgb="FFAA6427"/>
        <rFont val="Open Sans Condensed Light"/>
        <family val="2"/>
      </rPr>
      <t>Dia de Sao Pedro</t>
    </r>
  </si>
  <si>
    <r>
      <rPr>
        <b/>
        <vertAlign val="subscript"/>
        <sz val="9"/>
        <color rgb="FF231F20"/>
        <rFont val="Open Sans Condensed"/>
        <family val="2"/>
      </rPr>
      <t>29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</si>
  <si>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9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</si>
  <si>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2</t>
    </r>
    <r>
      <rPr>
        <b/>
        <vertAlign val="subscript"/>
        <sz val="9"/>
        <color rgb="FF231F20"/>
        <rFont val="Open Sans Condensed Light"/>
        <family val="2"/>
      </rPr>
      <t>9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</si>
  <si>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3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</si>
  <si>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3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</si>
  <si>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3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</si>
  <si>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30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</si>
  <si>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3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</si>
  <si>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30</t>
    </r>
    <r>
      <rPr>
        <sz val="5"/>
        <color rgb="FF231F20"/>
        <rFont val="Open Sans Condensed Light"/>
        <family val="2"/>
      </rPr>
      <t>Dom</t>
    </r>
  </si>
  <si>
    <r>
      <rPr>
        <b/>
        <vertAlign val="subscript"/>
        <sz val="9"/>
        <color rgb="FF231F20"/>
        <rFont val="Open Sans Condensed"/>
        <family val="2"/>
      </rPr>
      <t>3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</si>
  <si>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3</t>
    </r>
    <r>
      <rPr>
        <b/>
        <vertAlign val="subscript"/>
        <sz val="9"/>
        <color rgb="FF231F20"/>
        <rFont val="Open Sans Condensed Light"/>
        <family val="2"/>
      </rPr>
      <t>0</t>
    </r>
    <r>
      <rPr>
        <sz val="5"/>
        <color rgb="FF231F20"/>
        <rFont val="Open Sans Condensed Light"/>
        <family val="2"/>
      </rPr>
      <t>Sab</t>
    </r>
  </si>
  <si>
    <r>
      <rPr>
        <b/>
        <vertAlign val="subscript"/>
        <sz val="9"/>
        <color rgb="FF231F20"/>
        <rFont val="Open Sans Condensed"/>
        <family val="2"/>
      </rPr>
      <t>3</t>
    </r>
    <r>
      <rPr>
        <b/>
        <vertAlign val="subscript"/>
        <sz val="9"/>
        <color rgb="FF231F20"/>
        <rFont val="Open Sans Condensed Light"/>
        <family val="2"/>
      </rPr>
      <t>1</t>
    </r>
    <r>
      <rPr>
        <sz val="5"/>
        <color rgb="FF231F20"/>
        <rFont val="Open Sans Condensed Light"/>
        <family val="2"/>
      </rPr>
      <t>Ter</t>
    </r>
  </si>
  <si>
    <r>
      <rPr>
        <b/>
        <vertAlign val="subscript"/>
        <sz val="9"/>
        <color rgb="FF231F20"/>
        <rFont val="Open Sans Condensed"/>
        <family val="2"/>
      </rPr>
      <t>3</t>
    </r>
    <r>
      <rPr>
        <b/>
        <vertAlign val="subscript"/>
        <sz val="9"/>
        <color rgb="FF231F20"/>
        <rFont val="Open Sans Condensed Light"/>
        <family val="2"/>
      </rPr>
      <t>1</t>
    </r>
    <r>
      <rPr>
        <sz val="5"/>
        <color rgb="FF231F20"/>
        <rFont val="Open Sans Condensed Light"/>
        <family val="2"/>
      </rPr>
      <t>Sex</t>
    </r>
  </si>
  <si>
    <r>
      <rPr>
        <b/>
        <vertAlign val="subscript"/>
        <sz val="9"/>
        <color rgb="FF231F20"/>
        <rFont val="Open Sans Condensed"/>
        <family val="2"/>
      </rPr>
      <t>31</t>
    </r>
    <r>
      <rPr>
        <sz val="5"/>
        <color rgb="FF231F20"/>
        <rFont val="Open Sans Condensed Light"/>
        <family val="2"/>
      </rPr>
      <t>Qua</t>
    </r>
  </si>
  <si>
    <r>
      <rPr>
        <b/>
        <vertAlign val="subscript"/>
        <sz val="9"/>
        <color rgb="FF231F20"/>
        <rFont val="Open Sans Condensed"/>
        <family val="2"/>
      </rPr>
      <t>31</t>
    </r>
    <r>
      <rPr>
        <sz val="5"/>
        <color rgb="FF231F20"/>
        <rFont val="Open Sans Condensed Light"/>
        <family val="2"/>
      </rPr>
      <t>Seg</t>
    </r>
  </si>
  <si>
    <r>
      <rPr>
        <b/>
        <vertAlign val="subscript"/>
        <sz val="9"/>
        <color rgb="FF231F20"/>
        <rFont val="Open Sans Condensed"/>
        <family val="2"/>
      </rPr>
      <t>3</t>
    </r>
    <r>
      <rPr>
        <b/>
        <vertAlign val="subscript"/>
        <sz val="9"/>
        <color rgb="FF231F20"/>
        <rFont val="Open Sans Condensed Light"/>
        <family val="2"/>
      </rPr>
      <t>1</t>
    </r>
    <r>
      <rPr>
        <sz val="5"/>
        <color rgb="FF231F20"/>
        <rFont val="Open Sans Condensed Light"/>
        <family val="2"/>
      </rPr>
      <t>Qui</t>
    </r>
  </si>
  <si>
    <r>
      <rPr>
        <b/>
        <vertAlign val="subscript"/>
        <sz val="9"/>
        <color rgb="FF231F20"/>
        <rFont val="Open Sans Condensed"/>
        <family val="2"/>
      </rPr>
      <t>3</t>
    </r>
    <r>
      <rPr>
        <b/>
        <vertAlign val="subscript"/>
        <sz val="9"/>
        <color rgb="FF231F20"/>
        <rFont val="Open Sans Condensed Light"/>
        <family val="2"/>
      </rPr>
      <t>1</t>
    </r>
    <r>
      <rPr>
        <sz val="5"/>
        <color rgb="FF231F20"/>
        <rFont val="Open Sans Condensed Light"/>
        <family val="2"/>
      </rPr>
      <t>Dom</t>
    </r>
  </si>
  <si>
    <t>GRAUS DO ADICIONAL DE INSALUBRIDADE</t>
  </si>
  <si>
    <t xml:space="preserve">Grau Mínimo </t>
  </si>
  <si>
    <t xml:space="preserve">10% do salário mínimo vigente </t>
  </si>
  <si>
    <t xml:space="preserve">Grau Médio </t>
  </si>
  <si>
    <t xml:space="preserve"> 20% do salário mínimo vigente </t>
  </si>
  <si>
    <t>Grau Máximo</t>
  </si>
  <si>
    <t xml:space="preserve">40% do salário mínimo vigente </t>
  </si>
  <si>
    <t>REMUNERAÇÃO</t>
  </si>
  <si>
    <t>SALÁRIO FAMÍLIA</t>
  </si>
  <si>
    <t>R$ 859,89 a R$ 1.292,43</t>
  </si>
  <si>
    <t>Mais de R$ 1292,43</t>
  </si>
  <si>
    <t>Tabela de Contribuição - INSS 2017</t>
  </si>
  <si>
    <t>BASE DE CALCULO</t>
  </si>
  <si>
    <t>PERCENTUAL</t>
  </si>
  <si>
    <t>até 1.659,38</t>
  </si>
  <si>
    <t>de 1.659,39 até 2.765,66</t>
  </si>
  <si>
    <t>de 2.765,67 até 5.531,31</t>
  </si>
  <si>
    <t>Adicionais (insalubridade, periculosidade, noturno, transferência e de função)</t>
  </si>
  <si>
    <t xml:space="preserve">Auxílio-doença:                                                                                                                                                                       - 15 primeiros dias.
</t>
  </si>
  <si>
    <t>Aviso prévio trabalhado</t>
  </si>
  <si>
    <t>Aviso prévio indenizado</t>
  </si>
  <si>
    <t>13o Salário
b) 2a parcela até 20 de dezembro
c) proporcional (na rescisão contratual)
d) indenizado (projeção do aviso prévio)</t>
  </si>
  <si>
    <t>Comissões</t>
  </si>
  <si>
    <t>Férias normais gozadas na vigência do contrato de trabalho (inclusive o terço constitucional)</t>
  </si>
  <si>
    <t>Férias em dobro na vigência do contrato de trabalho</t>
  </si>
  <si>
    <t>Horas extras</t>
  </si>
  <si>
    <t>Licença-paternidade (CF/1988, art. 7o, XIX)</t>
  </si>
  <si>
    <t>Salário-maternidade</t>
  </si>
  <si>
    <t>Saldo de salário</t>
  </si>
  <si>
    <t>SALÁRIO FAMILIA</t>
  </si>
  <si>
    <t>Até 859,88</t>
  </si>
  <si>
    <t>Tabela IRRF 2017</t>
  </si>
  <si>
    <t>Base de cálculo mensal em R$</t>
  </si>
  <si>
    <t>Alíquota %</t>
  </si>
  <si>
    <t>Parcela a deduzir do imposto em R$</t>
  </si>
  <si>
    <t>Até 1.903,98</t>
  </si>
  <si>
    <t>–</t>
  </si>
  <si>
    <t>De 1.903,99 até 2.826,65</t>
  </si>
  <si>
    <t>De 2.826,66 até 3.751,05</t>
  </si>
  <si>
    <t>De 3.751,06 até 4.664,68</t>
  </si>
  <si>
    <t>Acima de  4.664,68</t>
  </si>
  <si>
    <t xml:space="preserve">Parcela a deduzir por dependente </t>
  </si>
  <si>
    <t>Auxílio-doença:                                                                                                                                                                       - 15 primeiros dias.
-Complementação salarial (desde que o direito seja extensivo à totalidade dos empregados da empresa)</t>
  </si>
  <si>
    <t xml:space="preserve">13o Salário 
- 2a parcela até 20 de dezembro
- proporcional (na rescisão contratual)
</t>
  </si>
  <si>
    <t>Retiradas (pro labore) de diretores-proprietários (empresários)</t>
  </si>
  <si>
    <t>Comissões, corretagens ou qualquer outra remuneração por representação comercial ou mediação na realização de negócios civis ou comerciais, pagas ou creditadas por pessoas jurídicas a outras pessoas jurídicas</t>
  </si>
  <si>
    <t>BASE CALCULO IRRF</t>
  </si>
  <si>
    <t>BASE CALCULO INSS</t>
  </si>
  <si>
    <t xml:space="preserve">13o Salário                                                                                                                                                                    - 1a parcela até 20 de dezembro                                                                            
- 2a parcela até 20 de dezembro
- proporcional (na rescisão contratual)
</t>
  </si>
  <si>
    <t>BASE DE CALCULO FGTS</t>
  </si>
  <si>
    <t>produzido por Webtyper 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</si>
</sst>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[h]:mm:ss;@"/>
    <numFmt numFmtId="166" formatCode="[$-F400]h:mm:ss\ AM/PM"/>
    <numFmt numFmtId="167" formatCode="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6"/>
      <color theme="0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23"/>
      <name val="Open Sans Condensed"/>
    </font>
    <font>
      <b/>
      <sz val="11"/>
      <name val="Open Sans Condensed"/>
    </font>
    <font>
      <b/>
      <sz val="10"/>
      <color rgb="FFA4A4A4"/>
      <name val="Open Sans Condensed"/>
      <family val="2"/>
    </font>
    <font>
      <sz val="4"/>
      <name val="Open Sans Condensed Light"/>
    </font>
    <font>
      <b/>
      <sz val="23"/>
      <color rgb="FF676767"/>
      <name val="Open Sans Condensed"/>
      <family val="2"/>
    </font>
    <font>
      <b/>
      <sz val="6"/>
      <color rgb="FF676767"/>
      <name val="Open Sans Condensed"/>
      <family val="2"/>
    </font>
    <font>
      <b/>
      <sz val="7"/>
      <color rgb="FF0153A5"/>
      <name val="Open Sans Condensed"/>
      <family val="2"/>
    </font>
    <font>
      <b/>
      <sz val="11"/>
      <color rgb="FFFFE100"/>
      <name val="Open Sans Condensed"/>
      <family val="2"/>
    </font>
    <font>
      <b/>
      <vertAlign val="subscript"/>
      <sz val="9"/>
      <color rgb="FF231F20"/>
      <name val="Open Sans Condensed"/>
      <family val="2"/>
    </font>
    <font>
      <sz val="5"/>
      <color rgb="FF231F20"/>
      <name val="Open Sans Condensed Light"/>
      <family val="2"/>
    </font>
    <font>
      <vertAlign val="superscript"/>
      <sz val="4"/>
      <color rgb="FFAF1D21"/>
      <name val="Open Sans Condensed Light"/>
      <family val="2"/>
    </font>
    <font>
      <sz val="4"/>
      <color rgb="FFAF1D21"/>
      <name val="Open Sans Condensed Light"/>
      <family val="2"/>
    </font>
    <font>
      <b/>
      <vertAlign val="subscript"/>
      <sz val="10"/>
      <color rgb="FFA4A4A4"/>
      <name val="Open Sans Condensed"/>
      <family val="2"/>
    </font>
    <font>
      <vertAlign val="subscript"/>
      <sz val="5"/>
      <color rgb="FF231F20"/>
      <name val="Open Sans Condensed Light"/>
      <family val="2"/>
    </font>
    <font>
      <sz val="4"/>
      <color rgb="FFAA6427"/>
      <name val="Open Sans Condensed Light"/>
      <family val="2"/>
    </font>
    <font>
      <b/>
      <vertAlign val="subscript"/>
      <sz val="9"/>
      <color rgb="FF231F20"/>
      <name val="Open Sans Condensed Light"/>
      <family val="2"/>
    </font>
    <font>
      <vertAlign val="superscript"/>
      <sz val="4"/>
      <color rgb="FFAA6427"/>
      <name val="Open Sans Condensed Light"/>
      <family val="2"/>
    </font>
    <font>
      <vertAlign val="subscript"/>
      <sz val="4"/>
      <color rgb="FFAA6427"/>
      <name val="Open Sans Condensed Light"/>
      <family val="2"/>
    </font>
    <font>
      <sz val="10"/>
      <color rgb="FF231F20"/>
      <name val="Times New Roman"/>
      <family val="1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AB4E"/>
      </patternFill>
    </fill>
    <fill>
      <patternFill patternType="solid">
        <fgColor rgb="FFFBD0D1"/>
      </patternFill>
    </fill>
    <fill>
      <patternFill patternType="solid">
        <fgColor rgb="FFDADAD9"/>
      </patternFill>
    </fill>
    <fill>
      <patternFill patternType="solid">
        <fgColor rgb="FFBEBEBE"/>
      </patternFill>
    </fill>
    <fill>
      <patternFill patternType="solid">
        <fgColor rgb="FFFFDD93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36" fillId="0" borderId="0" applyNumberFormat="0" applyFill="0" applyBorder="0" applyAlignment="0" applyProtection="0"/>
  </cellStyleXfs>
  <cellXfs count="154">
    <xf numFmtId="0" fontId="0" fillId="0" borderId="0" xfId="0"/>
    <xf numFmtId="0" fontId="0" fillId="2" borderId="0" xfId="0" applyFill="1"/>
    <xf numFmtId="0" fontId="0" fillId="2" borderId="1" xfId="0" applyFill="1" applyBorder="1"/>
    <xf numFmtId="14" fontId="0" fillId="2" borderId="0" xfId="0" applyNumberFormat="1" applyFill="1"/>
    <xf numFmtId="0" fontId="0" fillId="4" borderId="0" xfId="0" applyFill="1"/>
    <xf numFmtId="0" fontId="8" fillId="2" borderId="0" xfId="0" applyFont="1" applyFill="1" applyBorder="1" applyAlignment="1">
      <alignment vertical="center" wrapText="1"/>
    </xf>
    <xf numFmtId="0" fontId="0" fillId="3" borderId="0" xfId="0" applyFill="1" applyAlignment="1"/>
    <xf numFmtId="0" fontId="0" fillId="2" borderId="0" xfId="0" applyNumberFormat="1" applyFill="1"/>
    <xf numFmtId="44" fontId="0" fillId="2" borderId="0" xfId="1" applyFont="1" applyFill="1"/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44" fontId="0" fillId="2" borderId="0" xfId="1" applyNumberFormat="1" applyFont="1" applyFill="1"/>
    <xf numFmtId="0" fontId="5" fillId="5" borderId="2" xfId="0" applyFont="1" applyFill="1" applyBorder="1" applyProtection="1">
      <protection locked="0"/>
    </xf>
    <xf numFmtId="0" fontId="3" fillId="5" borderId="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6" fillId="5" borderId="0" xfId="0" applyFont="1" applyFill="1" applyBorder="1" applyAlignment="1" applyProtection="1">
      <alignment horizontal="left"/>
      <protection locked="0"/>
    </xf>
    <xf numFmtId="0" fontId="2" fillId="5" borderId="2" xfId="0" applyFont="1" applyFill="1" applyBorder="1" applyProtection="1">
      <protection locked="0"/>
    </xf>
    <xf numFmtId="164" fontId="7" fillId="5" borderId="4" xfId="2" applyFont="1" applyFill="1" applyBorder="1" applyProtection="1"/>
    <xf numFmtId="164" fontId="7" fillId="5" borderId="5" xfId="2" applyFont="1" applyFill="1" applyBorder="1" applyProtection="1"/>
    <xf numFmtId="0" fontId="3" fillId="5" borderId="2" xfId="0" applyFont="1" applyFill="1" applyBorder="1" applyProtection="1">
      <protection locked="0"/>
    </xf>
    <xf numFmtId="164" fontId="7" fillId="5" borderId="4" xfId="2" applyFont="1" applyFill="1" applyBorder="1"/>
    <xf numFmtId="164" fontId="7" fillId="5" borderId="5" xfId="2" applyFont="1" applyFill="1" applyBorder="1"/>
    <xf numFmtId="0" fontId="3" fillId="5" borderId="0" xfId="0" applyFont="1" applyFill="1" applyBorder="1" applyProtection="1"/>
    <xf numFmtId="0" fontId="5" fillId="5" borderId="2" xfId="0" applyFont="1" applyFill="1" applyBorder="1" applyAlignment="1" applyProtection="1">
      <alignment horizontal="center"/>
      <protection locked="0"/>
    </xf>
    <xf numFmtId="164" fontId="6" fillId="5" borderId="2" xfId="2" applyFont="1" applyFill="1" applyBorder="1" applyAlignment="1" applyProtection="1">
      <alignment horizontal="left"/>
    </xf>
    <xf numFmtId="0" fontId="3" fillId="5" borderId="2" xfId="0" applyFont="1" applyFill="1" applyBorder="1" applyProtection="1"/>
    <xf numFmtId="0" fontId="0" fillId="2" borderId="2" xfId="0" applyFill="1" applyBorder="1"/>
    <xf numFmtId="2" fontId="6" fillId="5" borderId="3" xfId="0" applyNumberFormat="1" applyFont="1" applyFill="1" applyBorder="1" applyAlignment="1" applyProtection="1">
      <alignment horizontal="left"/>
      <protection locked="0"/>
    </xf>
    <xf numFmtId="2" fontId="6" fillId="5" borderId="4" xfId="0" applyNumberFormat="1" applyFont="1" applyFill="1" applyBorder="1" applyAlignment="1" applyProtection="1">
      <alignment horizontal="left"/>
      <protection locked="0"/>
    </xf>
    <xf numFmtId="2" fontId="6" fillId="5" borderId="5" xfId="0" applyNumberFormat="1" applyFont="1" applyFill="1" applyBorder="1" applyAlignment="1" applyProtection="1">
      <alignment horizontal="left"/>
      <protection locked="0"/>
    </xf>
    <xf numFmtId="14" fontId="6" fillId="5" borderId="3" xfId="0" applyNumberFormat="1" applyFont="1" applyFill="1" applyBorder="1" applyAlignment="1" applyProtection="1">
      <alignment horizontal="left"/>
      <protection locked="0"/>
    </xf>
    <xf numFmtId="164" fontId="7" fillId="5" borderId="3" xfId="2" applyFont="1" applyFill="1" applyBorder="1" applyProtection="1"/>
    <xf numFmtId="164" fontId="7" fillId="5" borderId="5" xfId="2" applyFont="1" applyFill="1" applyBorder="1" applyProtection="1"/>
    <xf numFmtId="0" fontId="6" fillId="5" borderId="3" xfId="0" applyNumberFormat="1" applyFont="1" applyFill="1" applyBorder="1" applyAlignment="1" applyProtection="1">
      <alignment horizontal="left"/>
      <protection locked="0"/>
    </xf>
    <xf numFmtId="0" fontId="6" fillId="5" borderId="2" xfId="0" applyFont="1" applyFill="1" applyBorder="1"/>
    <xf numFmtId="14" fontId="6" fillId="5" borderId="2" xfId="0" applyNumberFormat="1" applyFont="1" applyFill="1" applyBorder="1" applyAlignment="1" applyProtection="1">
      <alignment horizontal="left"/>
      <protection locked="0"/>
    </xf>
    <xf numFmtId="14" fontId="6" fillId="5" borderId="2" xfId="0" applyNumberFormat="1" applyFont="1" applyFill="1" applyBorder="1" applyProtection="1"/>
    <xf numFmtId="2" fontId="6" fillId="5" borderId="2" xfId="0" applyNumberFormat="1" applyFont="1" applyFill="1" applyBorder="1" applyProtection="1"/>
    <xf numFmtId="14" fontId="12" fillId="6" borderId="16" xfId="0" applyNumberFormat="1" applyFont="1" applyFill="1" applyBorder="1" applyAlignment="1">
      <alignment horizontal="center"/>
    </xf>
    <xf numFmtId="166" fontId="4" fillId="6" borderId="2" xfId="0" applyNumberFormat="1" applyFont="1" applyFill="1" applyBorder="1"/>
    <xf numFmtId="0" fontId="12" fillId="2" borderId="13" xfId="0" applyFont="1" applyFill="1" applyBorder="1" applyAlignment="1">
      <alignment horizontal="left"/>
    </xf>
    <xf numFmtId="0" fontId="0" fillId="2" borderId="14" xfId="0" applyFill="1" applyBorder="1"/>
    <xf numFmtId="0" fontId="4" fillId="2" borderId="0" xfId="0" applyFont="1" applyFill="1"/>
    <xf numFmtId="0" fontId="0" fillId="2" borderId="15" xfId="0" applyFill="1" applyBorder="1"/>
    <xf numFmtId="0" fontId="12" fillId="2" borderId="14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0" fillId="2" borderId="7" xfId="0" applyFill="1" applyBorder="1"/>
    <xf numFmtId="14" fontId="12" fillId="2" borderId="16" xfId="0" applyNumberFormat="1" applyFont="1" applyFill="1" applyBorder="1" applyAlignment="1">
      <alignment horizontal="center"/>
    </xf>
    <xf numFmtId="166" fontId="4" fillId="2" borderId="2" xfId="0" applyNumberFormat="1" applyFont="1" applyFill="1" applyBorder="1"/>
    <xf numFmtId="166" fontId="14" fillId="2" borderId="2" xfId="0" applyNumberFormat="1" applyFont="1" applyFill="1" applyBorder="1"/>
    <xf numFmtId="0" fontId="12" fillId="2" borderId="2" xfId="0" applyFont="1" applyFill="1" applyBorder="1"/>
    <xf numFmtId="14" fontId="12" fillId="2" borderId="17" xfId="0" applyNumberFormat="1" applyFont="1" applyFill="1" applyBorder="1" applyAlignment="1">
      <alignment horizontal="center"/>
    </xf>
    <xf numFmtId="20" fontId="4" fillId="2" borderId="2" xfId="0" applyNumberFormat="1" applyFont="1" applyFill="1" applyBorder="1"/>
    <xf numFmtId="0" fontId="4" fillId="2" borderId="2" xfId="0" applyFont="1" applyFill="1" applyBorder="1"/>
    <xf numFmtId="21" fontId="4" fillId="2" borderId="2" xfId="0" applyNumberFormat="1" applyFont="1" applyFill="1" applyBorder="1"/>
    <xf numFmtId="0" fontId="0" fillId="2" borderId="9" xfId="0" applyFill="1" applyBorder="1"/>
    <xf numFmtId="0" fontId="4" fillId="2" borderId="3" xfId="0" applyFont="1" applyFill="1" applyBorder="1"/>
    <xf numFmtId="165" fontId="4" fillId="2" borderId="2" xfId="0" applyNumberFormat="1" applyFont="1" applyFill="1" applyBorder="1"/>
    <xf numFmtId="14" fontId="12" fillId="7" borderId="16" xfId="0" applyNumberFormat="1" applyFont="1" applyFill="1" applyBorder="1" applyAlignment="1">
      <alignment horizontal="center"/>
    </xf>
    <xf numFmtId="166" fontId="4" fillId="7" borderId="2" xfId="0" applyNumberFormat="1" applyFont="1" applyFill="1" applyBorder="1"/>
    <xf numFmtId="0" fontId="0" fillId="7" borderId="2" xfId="0" applyFill="1" applyBorder="1"/>
    <xf numFmtId="166" fontId="14" fillId="7" borderId="2" xfId="0" applyNumberFormat="1" applyFont="1" applyFill="1" applyBorder="1"/>
    <xf numFmtId="0" fontId="11" fillId="7" borderId="2" xfId="0" applyFont="1" applyFill="1" applyBorder="1"/>
    <xf numFmtId="0" fontId="0" fillId="6" borderId="2" xfId="0" applyFill="1" applyBorder="1"/>
    <xf numFmtId="166" fontId="13" fillId="6" borderId="2" xfId="0" applyNumberFormat="1" applyFont="1" applyFill="1" applyBorder="1"/>
    <xf numFmtId="166" fontId="14" fillId="6" borderId="2" xfId="0" applyNumberFormat="1" applyFont="1" applyFill="1" applyBorder="1"/>
    <xf numFmtId="0" fontId="11" fillId="6" borderId="2" xfId="0" applyFont="1" applyFill="1" applyBorder="1"/>
    <xf numFmtId="0" fontId="0" fillId="6" borderId="0" xfId="0" applyFill="1"/>
    <xf numFmtId="0" fontId="0" fillId="2" borderId="0" xfId="0" applyFill="1" applyAlignment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/>
    <xf numFmtId="0" fontId="4" fillId="2" borderId="11" xfId="0" applyFont="1" applyFill="1" applyBorder="1"/>
    <xf numFmtId="0" fontId="4" fillId="2" borderId="0" xfId="0" applyFont="1" applyFill="1" applyBorder="1"/>
    <xf numFmtId="0" fontId="12" fillId="2" borderId="19" xfId="0" applyFont="1" applyFill="1" applyBorder="1" applyAlignment="1">
      <alignment horizontal="center"/>
    </xf>
    <xf numFmtId="0" fontId="12" fillId="6" borderId="8" xfId="0" applyFont="1" applyFill="1" applyBorder="1"/>
    <xf numFmtId="0" fontId="4" fillId="6" borderId="0" xfId="0" applyFont="1" applyFill="1" applyBorder="1"/>
    <xf numFmtId="0" fontId="12" fillId="2" borderId="8" xfId="0" applyFont="1" applyFill="1" applyBorder="1"/>
    <xf numFmtId="0" fontId="12" fillId="7" borderId="8" xfId="0" applyFont="1" applyFill="1" applyBorder="1"/>
    <xf numFmtId="0" fontId="4" fillId="7" borderId="0" xfId="0" applyFont="1" applyFill="1" applyBorder="1"/>
    <xf numFmtId="0" fontId="15" fillId="0" borderId="0" xfId="6" applyFill="1" applyBorder="1" applyAlignment="1">
      <alignment horizontal="left" vertical="top"/>
    </xf>
    <xf numFmtId="0" fontId="16" fillId="0" borderId="0" xfId="6" applyFont="1" applyFill="1" applyBorder="1" applyAlignment="1">
      <alignment horizontal="left" vertical="top"/>
    </xf>
    <xf numFmtId="0" fontId="15" fillId="9" borderId="20" xfId="6" applyFill="1" applyBorder="1" applyAlignment="1">
      <alignment horizontal="left" vertical="top" wrapText="1"/>
    </xf>
    <xf numFmtId="0" fontId="15" fillId="0" borderId="20" xfId="6" applyFill="1" applyBorder="1" applyAlignment="1">
      <alignment horizontal="left" vertical="top" wrapText="1"/>
    </xf>
    <xf numFmtId="0" fontId="15" fillId="9" borderId="21" xfId="6" applyFill="1" applyBorder="1" applyAlignment="1">
      <alignment horizontal="right" vertical="top" wrapText="1"/>
    </xf>
    <xf numFmtId="167" fontId="18" fillId="0" borderId="21" xfId="6" applyNumberFormat="1" applyFont="1" applyFill="1" applyBorder="1" applyAlignment="1">
      <alignment horizontal="right" vertical="top" wrapText="1"/>
    </xf>
    <xf numFmtId="1" fontId="18" fillId="0" borderId="21" xfId="6" applyNumberFormat="1" applyFont="1" applyFill="1" applyBorder="1" applyAlignment="1">
      <alignment horizontal="right" vertical="top" wrapText="1"/>
    </xf>
    <xf numFmtId="0" fontId="19" fillId="9" borderId="21" xfId="6" applyFont="1" applyFill="1" applyBorder="1" applyAlignment="1">
      <alignment horizontal="right" vertical="top" wrapText="1"/>
    </xf>
    <xf numFmtId="0" fontId="15" fillId="12" borderId="20" xfId="6" applyFill="1" applyBorder="1" applyAlignment="1">
      <alignment horizontal="left" vertical="top" wrapText="1"/>
    </xf>
    <xf numFmtId="0" fontId="15" fillId="12" borderId="21" xfId="6" applyFill="1" applyBorder="1" applyAlignment="1">
      <alignment horizontal="left" vertical="top" wrapText="1"/>
    </xf>
    <xf numFmtId="0" fontId="19" fillId="12" borderId="21" xfId="6" applyFont="1" applyFill="1" applyBorder="1" applyAlignment="1">
      <alignment horizontal="right" vertical="top" wrapText="1"/>
    </xf>
    <xf numFmtId="0" fontId="15" fillId="0" borderId="20" xfId="6" applyFill="1" applyBorder="1" applyAlignment="1">
      <alignment horizontal="center" vertical="top" wrapText="1"/>
    </xf>
    <xf numFmtId="0" fontId="15" fillId="12" borderId="20" xfId="6" applyFill="1" applyBorder="1" applyAlignment="1">
      <alignment horizontal="center" vertical="top" wrapText="1"/>
    </xf>
    <xf numFmtId="0" fontId="19" fillId="9" borderId="21" xfId="6" applyFont="1" applyFill="1" applyBorder="1" applyAlignment="1">
      <alignment horizontal="left" vertical="center" wrapText="1"/>
    </xf>
    <xf numFmtId="0" fontId="15" fillId="9" borderId="20" xfId="6" applyFill="1" applyBorder="1" applyAlignment="1">
      <alignment horizontal="center" vertical="top" wrapText="1"/>
    </xf>
    <xf numFmtId="0" fontId="19" fillId="12" borderId="21" xfId="6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/>
    </xf>
    <xf numFmtId="9" fontId="0" fillId="2" borderId="2" xfId="5" applyFont="1" applyFill="1" applyBorder="1"/>
    <xf numFmtId="0" fontId="0" fillId="2" borderId="0" xfId="0" applyFill="1" applyBorder="1" applyAlignment="1"/>
    <xf numFmtId="0" fontId="5" fillId="5" borderId="6" xfId="0" applyFont="1" applyFill="1" applyBorder="1" applyAlignment="1" applyProtection="1">
      <alignment horizontal="center"/>
      <protection locked="0"/>
    </xf>
    <xf numFmtId="164" fontId="7" fillId="5" borderId="3" xfId="2" applyFont="1" applyFill="1" applyBorder="1"/>
    <xf numFmtId="164" fontId="7" fillId="5" borderId="5" xfId="2" applyFont="1" applyFill="1" applyBorder="1"/>
    <xf numFmtId="164" fontId="7" fillId="5" borderId="4" xfId="2" applyFont="1" applyFill="1" applyBorder="1"/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Protection="1"/>
    <xf numFmtId="0" fontId="2" fillId="5" borderId="3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36" fillId="2" borderId="0" xfId="7" applyFill="1" applyAlignment="1">
      <alignment horizontal="left"/>
    </xf>
    <xf numFmtId="0" fontId="3" fillId="5" borderId="2" xfId="0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5" fillId="5" borderId="2" xfId="0" applyFont="1" applyFill="1" applyBorder="1" applyAlignment="1" applyProtection="1">
      <alignment horizontal="center"/>
      <protection locked="0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36" fillId="2" borderId="0" xfId="7" applyFill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/>
    </xf>
    <xf numFmtId="0" fontId="17" fillId="8" borderId="20" xfId="6" applyFont="1" applyFill="1" applyBorder="1" applyAlignment="1">
      <alignment horizontal="center" vertical="top" wrapText="1"/>
    </xf>
    <xf numFmtId="0" fontId="17" fillId="8" borderId="21" xfId="6" applyFont="1" applyFill="1" applyBorder="1" applyAlignment="1">
      <alignment horizontal="center" vertical="top" wrapText="1"/>
    </xf>
    <xf numFmtId="0" fontId="17" fillId="8" borderId="20" xfId="6" applyFont="1" applyFill="1" applyBorder="1" applyAlignment="1">
      <alignment horizontal="left" vertical="top" wrapText="1" indent="2"/>
    </xf>
    <xf numFmtId="0" fontId="17" fillId="8" borderId="21" xfId="6" applyFont="1" applyFill="1" applyBorder="1" applyAlignment="1">
      <alignment horizontal="left" vertical="top" wrapText="1" indent="2"/>
    </xf>
    <xf numFmtId="0" fontId="15" fillId="0" borderId="20" xfId="6" applyFill="1" applyBorder="1" applyAlignment="1">
      <alignment horizontal="left" vertical="top" wrapText="1"/>
    </xf>
    <xf numFmtId="0" fontId="15" fillId="0" borderId="21" xfId="6" applyFill="1" applyBorder="1" applyAlignment="1">
      <alignment horizontal="left" vertical="top" wrapText="1"/>
    </xf>
    <xf numFmtId="0" fontId="15" fillId="11" borderId="20" xfId="6" applyFill="1" applyBorder="1" applyAlignment="1">
      <alignment horizontal="left" vertical="top" wrapText="1"/>
    </xf>
    <xf numFmtId="0" fontId="15" fillId="11" borderId="21" xfId="6" applyFill="1" applyBorder="1" applyAlignment="1">
      <alignment horizontal="left" vertical="top" wrapText="1"/>
    </xf>
    <xf numFmtId="0" fontId="15" fillId="10" borderId="20" xfId="6" applyFill="1" applyBorder="1" applyAlignment="1">
      <alignment horizontal="left" vertical="top" wrapText="1"/>
    </xf>
    <xf numFmtId="0" fontId="15" fillId="10" borderId="21" xfId="6" applyFill="1" applyBorder="1" applyAlignment="1">
      <alignment horizontal="left" vertical="top" wrapText="1"/>
    </xf>
    <xf numFmtId="0" fontId="15" fillId="9" borderId="20" xfId="6" applyFill="1" applyBorder="1" applyAlignment="1">
      <alignment horizontal="left" vertical="top" wrapText="1"/>
    </xf>
    <xf numFmtId="0" fontId="15" fillId="9" borderId="21" xfId="6" applyFill="1" applyBorder="1" applyAlignment="1">
      <alignment horizontal="left" vertical="top" wrapText="1"/>
    </xf>
    <xf numFmtId="0" fontId="15" fillId="12" borderId="20" xfId="6" applyFill="1" applyBorder="1" applyAlignment="1">
      <alignment horizontal="left" vertical="top" wrapText="1"/>
    </xf>
    <xf numFmtId="0" fontId="15" fillId="12" borderId="21" xfId="6" applyFill="1" applyBorder="1" applyAlignment="1">
      <alignment horizontal="left" vertical="top" wrapText="1"/>
    </xf>
    <xf numFmtId="0" fontId="34" fillId="0" borderId="20" xfId="6" applyFont="1" applyFill="1" applyBorder="1" applyAlignment="1">
      <alignment horizontal="left" vertical="top" wrapText="1"/>
    </xf>
    <xf numFmtId="0" fontId="34" fillId="0" borderId="21" xfId="6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35" fillId="2" borderId="2" xfId="0" applyFont="1" applyFill="1" applyBorder="1"/>
    <xf numFmtId="0" fontId="35" fillId="2" borderId="2" xfId="0" applyFont="1" applyFill="1" applyBorder="1" applyAlignment="1">
      <alignment horizontal="left" vertical="center" wrapText="1"/>
    </xf>
    <xf numFmtId="0" fontId="35" fillId="2" borderId="3" xfId="0" applyFont="1" applyFill="1" applyBorder="1" applyAlignment="1">
      <alignment vertical="center"/>
    </xf>
    <xf numFmtId="0" fontId="35" fillId="2" borderId="5" xfId="0" applyFont="1" applyFill="1" applyBorder="1" applyAlignment="1">
      <alignment vertical="center"/>
    </xf>
    <xf numFmtId="0" fontId="35" fillId="2" borderId="2" xfId="0" applyFont="1" applyFill="1" applyBorder="1" applyAlignment="1">
      <alignment wrapText="1"/>
    </xf>
    <xf numFmtId="0" fontId="35" fillId="2" borderId="2" xfId="0" applyFont="1" applyFill="1" applyBorder="1" applyAlignment="1">
      <alignment horizontal="center"/>
    </xf>
    <xf numFmtId="0" fontId="35" fillId="2" borderId="4" xfId="0" applyFont="1" applyFill="1" applyBorder="1" applyAlignment="1">
      <alignment vertical="center"/>
    </xf>
  </cellXfs>
  <cellStyles count="8">
    <cellStyle name="Hiperlink" xfId="7" builtinId="8"/>
    <cellStyle name="Moeda" xfId="1" builtinId="4"/>
    <cellStyle name="Moeda 2" xfId="2"/>
    <cellStyle name="Normal" xfId="0" builtinId="0"/>
    <cellStyle name="Normal 2" xfId="3"/>
    <cellStyle name="Normal 3" xfId="6"/>
    <cellStyle name="Porcentagem" xfId="5" builtinId="5"/>
    <cellStyle name="Porcentagem 2" xfId="4"/>
  </cellStyles>
  <dxfs count="32"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numFmt numFmtId="34" formatCode="_-&quot;R$&quot;\ * #,##0.00_-;\-&quot;R$&quot;\ * #,##0.00_-;_-&quot;R$&quot;\ * &quot;-&quot;??_-;_-@_-"/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numFmt numFmtId="0" formatCode="General"/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8" tint="0.3999755851924192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numFmt numFmtId="19" formatCode="dd/mm/yyyy"/>
      <fill>
        <patternFill patternType="solid">
          <fgColor indexed="64"/>
          <bgColor theme="8" tint="0.39997558519241921"/>
        </patternFill>
      </fill>
    </dxf>
    <dxf>
      <numFmt numFmtId="0" formatCode="General"/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rgb="FFF6F8F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solid">
          <fgColor auto="1"/>
          <bgColor rgb="FFE8EDF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/>
        <color theme="4" tint="-0.249977111117893"/>
      </font>
      <fill>
        <patternFill>
          <bgColor rgb="FF4983B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color theme="4" tint="-0.249977111117893"/>
      </font>
      <border>
        <top style="thin">
          <color theme="4"/>
        </top>
        <bottom style="thin">
          <color theme="4"/>
        </bottom>
      </border>
    </dxf>
  </dxfs>
  <tableStyles count="2" defaultTableStyle="TableStyleMedium2" defaultPivotStyle="PivotStyleLight16">
    <tableStyle name="ContaAzul-M1" pivot="0" count="8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secondRowStripe" dxfId="25"/>
      <tableStyleElement type="firstColumnStripe" dxfId="24"/>
    </tableStyle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100" dropStyle="combo" dx="16" fmlaLink="$C$10" fmlaRange="infpessoais!$C$8:$C$58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ontsindical!A1"/><Relationship Id="rId13" Type="http://schemas.openxmlformats.org/officeDocument/2006/relationships/hyperlink" Target="#irrf!A1"/><Relationship Id="rId3" Type="http://schemas.openxmlformats.org/officeDocument/2006/relationships/hyperlink" Target="#salarios!A1"/><Relationship Id="rId7" Type="http://schemas.openxmlformats.org/officeDocument/2006/relationships/hyperlink" Target="#faltaseatrasos!A1"/><Relationship Id="rId12" Type="http://schemas.openxmlformats.org/officeDocument/2006/relationships/hyperlink" Target="#inss!A1"/><Relationship Id="rId17" Type="http://schemas.openxmlformats.org/officeDocument/2006/relationships/image" Target="../media/image1.png"/><Relationship Id="rId2" Type="http://schemas.openxmlformats.org/officeDocument/2006/relationships/hyperlink" Target="#infpessoais!A1"/><Relationship Id="rId16" Type="http://schemas.openxmlformats.org/officeDocument/2006/relationships/hyperlink" Target="#tabelasequadros!A1"/><Relationship Id="rId1" Type="http://schemas.openxmlformats.org/officeDocument/2006/relationships/hyperlink" Target="#resumo!A1"/><Relationship Id="rId6" Type="http://schemas.openxmlformats.org/officeDocument/2006/relationships/hyperlink" Target="#salfam!A1"/><Relationship Id="rId11" Type="http://schemas.openxmlformats.org/officeDocument/2006/relationships/hyperlink" Target="#ferias!A1"/><Relationship Id="rId5" Type="http://schemas.openxmlformats.org/officeDocument/2006/relationships/hyperlink" Target="#Adicionais!A1"/><Relationship Id="rId15" Type="http://schemas.openxmlformats.org/officeDocument/2006/relationships/hyperlink" Target="#controleponto!A1"/><Relationship Id="rId10" Type="http://schemas.openxmlformats.org/officeDocument/2006/relationships/hyperlink" Target="#'13sal'!A1"/><Relationship Id="rId4" Type="http://schemas.openxmlformats.org/officeDocument/2006/relationships/hyperlink" Target="#HE!A1"/><Relationship Id="rId9" Type="http://schemas.openxmlformats.org/officeDocument/2006/relationships/hyperlink" Target="#valetransp!A1"/><Relationship Id="rId14" Type="http://schemas.openxmlformats.org/officeDocument/2006/relationships/hyperlink" Target="#fgt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ontsindical!A1"/><Relationship Id="rId13" Type="http://schemas.openxmlformats.org/officeDocument/2006/relationships/hyperlink" Target="#irrf!A1"/><Relationship Id="rId3" Type="http://schemas.openxmlformats.org/officeDocument/2006/relationships/hyperlink" Target="#salarios!A1"/><Relationship Id="rId7" Type="http://schemas.openxmlformats.org/officeDocument/2006/relationships/hyperlink" Target="#faltaseatrasos!A1"/><Relationship Id="rId12" Type="http://schemas.openxmlformats.org/officeDocument/2006/relationships/hyperlink" Target="#inss!A1"/><Relationship Id="rId17" Type="http://schemas.openxmlformats.org/officeDocument/2006/relationships/image" Target="../media/image1.png"/><Relationship Id="rId2" Type="http://schemas.openxmlformats.org/officeDocument/2006/relationships/hyperlink" Target="#infpessoais!A1"/><Relationship Id="rId16" Type="http://schemas.openxmlformats.org/officeDocument/2006/relationships/hyperlink" Target="#tabelasequadros!A1"/><Relationship Id="rId1" Type="http://schemas.openxmlformats.org/officeDocument/2006/relationships/hyperlink" Target="#resumo!A1"/><Relationship Id="rId6" Type="http://schemas.openxmlformats.org/officeDocument/2006/relationships/hyperlink" Target="#salfam!A1"/><Relationship Id="rId11" Type="http://schemas.openxmlformats.org/officeDocument/2006/relationships/hyperlink" Target="#ferias!A1"/><Relationship Id="rId5" Type="http://schemas.openxmlformats.org/officeDocument/2006/relationships/hyperlink" Target="#Adicionais!A1"/><Relationship Id="rId15" Type="http://schemas.openxmlformats.org/officeDocument/2006/relationships/hyperlink" Target="#controleponto!A1"/><Relationship Id="rId10" Type="http://schemas.openxmlformats.org/officeDocument/2006/relationships/hyperlink" Target="#'13sal'!A1"/><Relationship Id="rId4" Type="http://schemas.openxmlformats.org/officeDocument/2006/relationships/hyperlink" Target="#HE!A1"/><Relationship Id="rId9" Type="http://schemas.openxmlformats.org/officeDocument/2006/relationships/hyperlink" Target="#valetransp!A1"/><Relationship Id="rId14" Type="http://schemas.openxmlformats.org/officeDocument/2006/relationships/hyperlink" Target="#fgts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contsindical!A1"/><Relationship Id="rId13" Type="http://schemas.openxmlformats.org/officeDocument/2006/relationships/hyperlink" Target="#irrf!A1"/><Relationship Id="rId3" Type="http://schemas.openxmlformats.org/officeDocument/2006/relationships/hyperlink" Target="#salarios!A1"/><Relationship Id="rId7" Type="http://schemas.openxmlformats.org/officeDocument/2006/relationships/hyperlink" Target="#faltaseatrasos!A1"/><Relationship Id="rId12" Type="http://schemas.openxmlformats.org/officeDocument/2006/relationships/hyperlink" Target="#inss!A1"/><Relationship Id="rId17" Type="http://schemas.openxmlformats.org/officeDocument/2006/relationships/image" Target="../media/image1.png"/><Relationship Id="rId2" Type="http://schemas.openxmlformats.org/officeDocument/2006/relationships/hyperlink" Target="#infpessoais!A1"/><Relationship Id="rId16" Type="http://schemas.openxmlformats.org/officeDocument/2006/relationships/hyperlink" Target="#tabelasequadros!A1"/><Relationship Id="rId1" Type="http://schemas.openxmlformats.org/officeDocument/2006/relationships/hyperlink" Target="#resumo!A1"/><Relationship Id="rId6" Type="http://schemas.openxmlformats.org/officeDocument/2006/relationships/hyperlink" Target="#salfam!A1"/><Relationship Id="rId11" Type="http://schemas.openxmlformats.org/officeDocument/2006/relationships/hyperlink" Target="#ferias!A1"/><Relationship Id="rId5" Type="http://schemas.openxmlformats.org/officeDocument/2006/relationships/hyperlink" Target="#Adicionais!A1"/><Relationship Id="rId15" Type="http://schemas.openxmlformats.org/officeDocument/2006/relationships/hyperlink" Target="#controleponto!A1"/><Relationship Id="rId10" Type="http://schemas.openxmlformats.org/officeDocument/2006/relationships/hyperlink" Target="#'13sal'!A1"/><Relationship Id="rId4" Type="http://schemas.openxmlformats.org/officeDocument/2006/relationships/hyperlink" Target="#HE!A1"/><Relationship Id="rId9" Type="http://schemas.openxmlformats.org/officeDocument/2006/relationships/hyperlink" Target="#valetransp!A1"/><Relationship Id="rId14" Type="http://schemas.openxmlformats.org/officeDocument/2006/relationships/hyperlink" Target="#fgts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contsindical!A1"/><Relationship Id="rId13" Type="http://schemas.openxmlformats.org/officeDocument/2006/relationships/hyperlink" Target="#irrf!A1"/><Relationship Id="rId3" Type="http://schemas.openxmlformats.org/officeDocument/2006/relationships/hyperlink" Target="#salarios!A1"/><Relationship Id="rId7" Type="http://schemas.openxmlformats.org/officeDocument/2006/relationships/hyperlink" Target="#faltaseatrasos!A1"/><Relationship Id="rId12" Type="http://schemas.openxmlformats.org/officeDocument/2006/relationships/hyperlink" Target="#inss!A1"/><Relationship Id="rId17" Type="http://schemas.openxmlformats.org/officeDocument/2006/relationships/image" Target="../media/image1.png"/><Relationship Id="rId2" Type="http://schemas.openxmlformats.org/officeDocument/2006/relationships/hyperlink" Target="#infpessoais!A1"/><Relationship Id="rId16" Type="http://schemas.openxmlformats.org/officeDocument/2006/relationships/hyperlink" Target="#tabelasequadros!A1"/><Relationship Id="rId1" Type="http://schemas.openxmlformats.org/officeDocument/2006/relationships/hyperlink" Target="#resumo!A1"/><Relationship Id="rId6" Type="http://schemas.openxmlformats.org/officeDocument/2006/relationships/hyperlink" Target="#salfam!A1"/><Relationship Id="rId11" Type="http://schemas.openxmlformats.org/officeDocument/2006/relationships/hyperlink" Target="#ferias!A1"/><Relationship Id="rId5" Type="http://schemas.openxmlformats.org/officeDocument/2006/relationships/hyperlink" Target="#Adicionais!A1"/><Relationship Id="rId15" Type="http://schemas.openxmlformats.org/officeDocument/2006/relationships/hyperlink" Target="#controleponto!A1"/><Relationship Id="rId10" Type="http://schemas.openxmlformats.org/officeDocument/2006/relationships/hyperlink" Target="#'13sal'!A1"/><Relationship Id="rId4" Type="http://schemas.openxmlformats.org/officeDocument/2006/relationships/hyperlink" Target="#HE!A1"/><Relationship Id="rId9" Type="http://schemas.openxmlformats.org/officeDocument/2006/relationships/hyperlink" Target="#valetransp!A1"/><Relationship Id="rId14" Type="http://schemas.openxmlformats.org/officeDocument/2006/relationships/hyperlink" Target="#fgts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contsindical!A1"/><Relationship Id="rId13" Type="http://schemas.openxmlformats.org/officeDocument/2006/relationships/hyperlink" Target="#irrf!A1"/><Relationship Id="rId3" Type="http://schemas.openxmlformats.org/officeDocument/2006/relationships/hyperlink" Target="#salarios!A1"/><Relationship Id="rId7" Type="http://schemas.openxmlformats.org/officeDocument/2006/relationships/hyperlink" Target="#faltaseatrasos!A1"/><Relationship Id="rId12" Type="http://schemas.openxmlformats.org/officeDocument/2006/relationships/hyperlink" Target="#inss!A1"/><Relationship Id="rId17" Type="http://schemas.openxmlformats.org/officeDocument/2006/relationships/image" Target="../media/image1.png"/><Relationship Id="rId2" Type="http://schemas.openxmlformats.org/officeDocument/2006/relationships/hyperlink" Target="#infpessoais!A1"/><Relationship Id="rId16" Type="http://schemas.openxmlformats.org/officeDocument/2006/relationships/hyperlink" Target="#tabelasequadros!A1"/><Relationship Id="rId1" Type="http://schemas.openxmlformats.org/officeDocument/2006/relationships/hyperlink" Target="#resumo!A1"/><Relationship Id="rId6" Type="http://schemas.openxmlformats.org/officeDocument/2006/relationships/hyperlink" Target="#salfam!A1"/><Relationship Id="rId11" Type="http://schemas.openxmlformats.org/officeDocument/2006/relationships/hyperlink" Target="#ferias!A1"/><Relationship Id="rId5" Type="http://schemas.openxmlformats.org/officeDocument/2006/relationships/hyperlink" Target="#Adicionais!A1"/><Relationship Id="rId15" Type="http://schemas.openxmlformats.org/officeDocument/2006/relationships/hyperlink" Target="#controleponto!A1"/><Relationship Id="rId10" Type="http://schemas.openxmlformats.org/officeDocument/2006/relationships/hyperlink" Target="#'13sal'!A1"/><Relationship Id="rId4" Type="http://schemas.openxmlformats.org/officeDocument/2006/relationships/hyperlink" Target="#HE!A1"/><Relationship Id="rId9" Type="http://schemas.openxmlformats.org/officeDocument/2006/relationships/hyperlink" Target="#valetransp!A1"/><Relationship Id="rId14" Type="http://schemas.openxmlformats.org/officeDocument/2006/relationships/hyperlink" Target="#fg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0</xdr:col>
      <xdr:colOff>1857375</xdr:colOff>
      <xdr:row>6</xdr:row>
      <xdr:rowOff>144117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28575" y="1266825"/>
          <a:ext cx="1828800" cy="600075"/>
        </a:xfrm>
        <a:prstGeom prst="roundRect">
          <a:avLst/>
        </a:prstGeom>
        <a:solidFill>
          <a:srgbClr val="002060"/>
        </a:solidFill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Resumo de Pagamento por Funcionário</a:t>
          </a:r>
        </a:p>
      </xdr:txBody>
    </xdr:sp>
    <xdr:clientData/>
  </xdr:twoCellAnchor>
  <xdr:twoCellAnchor editAs="absolute">
    <xdr:from>
      <xdr:col>0</xdr:col>
      <xdr:colOff>28575</xdr:colOff>
      <xdr:row>8</xdr:row>
      <xdr:rowOff>60877</xdr:rowOff>
    </xdr:from>
    <xdr:to>
      <xdr:col>0</xdr:col>
      <xdr:colOff>1857375</xdr:colOff>
      <xdr:row>11</xdr:row>
      <xdr:rowOff>64604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28575" y="2172942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Informações</a:t>
          </a:r>
          <a:r>
            <a:rPr lang="pt-BR" sz="1100" baseline="0"/>
            <a:t> Pessoais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12</xdr:row>
      <xdr:rowOff>171863</xdr:rowOff>
    </xdr:from>
    <xdr:to>
      <xdr:col>0</xdr:col>
      <xdr:colOff>1857375</xdr:colOff>
      <xdr:row>15</xdr:row>
      <xdr:rowOff>175591</xdr:rowOff>
    </xdr:to>
    <xdr:sp macro="" textlink="">
      <xdr:nvSpPr>
        <xdr:cNvPr id="4" name="Retângulo de cantos arredondados 3">
          <a:hlinkClick xmlns:r="http://schemas.openxmlformats.org/officeDocument/2006/relationships" r:id="rId3"/>
        </xdr:cNvPr>
        <xdr:cNvSpPr/>
      </xdr:nvSpPr>
      <xdr:spPr>
        <a:xfrm>
          <a:off x="28575" y="3079059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Salários</a:t>
          </a:r>
          <a:r>
            <a:rPr lang="pt-BR" sz="1100" baseline="0"/>
            <a:t> </a:t>
          </a:r>
        </a:p>
        <a:p>
          <a:pPr algn="ctr"/>
          <a:r>
            <a:rPr lang="pt-BR" sz="1100" baseline="0"/>
            <a:t>( Mensal, Diário, Hora)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17</xdr:row>
      <xdr:rowOff>84067</xdr:rowOff>
    </xdr:from>
    <xdr:to>
      <xdr:col>0</xdr:col>
      <xdr:colOff>1857375</xdr:colOff>
      <xdr:row>20</xdr:row>
      <xdr:rowOff>96077</xdr:rowOff>
    </xdr:to>
    <xdr:sp macro="" textlink="">
      <xdr:nvSpPr>
        <xdr:cNvPr id="5" name="Retângulo de cantos arredondados 4">
          <a:hlinkClick xmlns:r="http://schemas.openxmlformats.org/officeDocument/2006/relationships" r:id="rId4"/>
        </xdr:cNvPr>
        <xdr:cNvSpPr/>
      </xdr:nvSpPr>
      <xdr:spPr>
        <a:xfrm>
          <a:off x="28575" y="3985176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Horas Extras</a:t>
          </a:r>
        </a:p>
      </xdr:txBody>
    </xdr:sp>
    <xdr:clientData/>
  </xdr:twoCellAnchor>
  <xdr:twoCellAnchor editAs="absolute">
    <xdr:from>
      <xdr:col>0</xdr:col>
      <xdr:colOff>28575</xdr:colOff>
      <xdr:row>22</xdr:row>
      <xdr:rowOff>4554</xdr:rowOff>
    </xdr:from>
    <xdr:to>
      <xdr:col>0</xdr:col>
      <xdr:colOff>1857375</xdr:colOff>
      <xdr:row>25</xdr:row>
      <xdr:rowOff>16564</xdr:rowOff>
    </xdr:to>
    <xdr:sp macro="" textlink="">
      <xdr:nvSpPr>
        <xdr:cNvPr id="6" name="Retângulo de cantos arredondados 5">
          <a:hlinkClick xmlns:r="http://schemas.openxmlformats.org/officeDocument/2006/relationships" r:id="rId5"/>
        </xdr:cNvPr>
        <xdr:cNvSpPr/>
      </xdr:nvSpPr>
      <xdr:spPr>
        <a:xfrm>
          <a:off x="28575" y="4891293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Adicionais </a:t>
          </a:r>
        </a:p>
        <a:p>
          <a:pPr algn="ctr"/>
          <a:r>
            <a:rPr lang="pt-BR" sz="900"/>
            <a:t>( Noturno</a:t>
          </a:r>
          <a:r>
            <a:rPr lang="pt-BR" sz="900" baseline="0"/>
            <a:t>, Insalubridade e Periculosidade)</a:t>
          </a:r>
          <a:endParaRPr lang="pt-BR" sz="900"/>
        </a:p>
      </xdr:txBody>
    </xdr:sp>
    <xdr:clientData/>
  </xdr:twoCellAnchor>
  <xdr:twoCellAnchor editAs="absolute">
    <xdr:from>
      <xdr:col>0</xdr:col>
      <xdr:colOff>28575</xdr:colOff>
      <xdr:row>26</xdr:row>
      <xdr:rowOff>123823</xdr:rowOff>
    </xdr:from>
    <xdr:to>
      <xdr:col>0</xdr:col>
      <xdr:colOff>1857375</xdr:colOff>
      <xdr:row>29</xdr:row>
      <xdr:rowOff>127550</xdr:rowOff>
    </xdr:to>
    <xdr:sp macro="" textlink="">
      <xdr:nvSpPr>
        <xdr:cNvPr id="7" name="Retângulo de cantos arredondados 6">
          <a:hlinkClick xmlns:r="http://schemas.openxmlformats.org/officeDocument/2006/relationships" r:id="rId6"/>
        </xdr:cNvPr>
        <xdr:cNvSpPr/>
      </xdr:nvSpPr>
      <xdr:spPr>
        <a:xfrm>
          <a:off x="28575" y="5797410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Salário</a:t>
          </a:r>
          <a:r>
            <a:rPr lang="pt-BR" sz="1100" baseline="0"/>
            <a:t> Família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31</xdr:row>
      <xdr:rowOff>36027</xdr:rowOff>
    </xdr:from>
    <xdr:to>
      <xdr:col>0</xdr:col>
      <xdr:colOff>1857375</xdr:colOff>
      <xdr:row>34</xdr:row>
      <xdr:rowOff>39754</xdr:rowOff>
    </xdr:to>
    <xdr:sp macro="" textlink="">
      <xdr:nvSpPr>
        <xdr:cNvPr id="8" name="Retângulo de cantos arredondados 7">
          <a:hlinkClick xmlns:r="http://schemas.openxmlformats.org/officeDocument/2006/relationships" r:id="rId7"/>
        </xdr:cNvPr>
        <xdr:cNvSpPr/>
      </xdr:nvSpPr>
      <xdr:spPr>
        <a:xfrm>
          <a:off x="28575" y="6703527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Faltas E Atrasos</a:t>
          </a:r>
        </a:p>
      </xdr:txBody>
    </xdr:sp>
    <xdr:clientData/>
  </xdr:twoCellAnchor>
  <xdr:twoCellAnchor editAs="absolute">
    <xdr:from>
      <xdr:col>0</xdr:col>
      <xdr:colOff>28575</xdr:colOff>
      <xdr:row>35</xdr:row>
      <xdr:rowOff>155296</xdr:rowOff>
    </xdr:from>
    <xdr:to>
      <xdr:col>0</xdr:col>
      <xdr:colOff>1857375</xdr:colOff>
      <xdr:row>38</xdr:row>
      <xdr:rowOff>159023</xdr:rowOff>
    </xdr:to>
    <xdr:sp macro="" textlink="">
      <xdr:nvSpPr>
        <xdr:cNvPr id="9" name="Retângulo de cantos arredondados 8">
          <a:hlinkClick xmlns:r="http://schemas.openxmlformats.org/officeDocument/2006/relationships" r:id="rId8"/>
        </xdr:cNvPr>
        <xdr:cNvSpPr/>
      </xdr:nvSpPr>
      <xdr:spPr>
        <a:xfrm>
          <a:off x="28575" y="7609644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Contribuição Sindical</a:t>
          </a:r>
          <a:r>
            <a:rPr lang="pt-BR"/>
            <a:t> 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40</xdr:row>
      <xdr:rowOff>67500</xdr:rowOff>
    </xdr:from>
    <xdr:to>
      <xdr:col>0</xdr:col>
      <xdr:colOff>1857375</xdr:colOff>
      <xdr:row>43</xdr:row>
      <xdr:rowOff>79510</xdr:rowOff>
    </xdr:to>
    <xdr:sp macro="" textlink="">
      <xdr:nvSpPr>
        <xdr:cNvPr id="10" name="Retângulo de cantos arredondados 9">
          <a:hlinkClick xmlns:r="http://schemas.openxmlformats.org/officeDocument/2006/relationships" r:id="rId9"/>
        </xdr:cNvPr>
        <xdr:cNvSpPr/>
      </xdr:nvSpPr>
      <xdr:spPr>
        <a:xfrm>
          <a:off x="28575" y="8515761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Vale</a:t>
          </a:r>
          <a:r>
            <a:rPr lang="pt-BR" sz="1100" baseline="0"/>
            <a:t> Transporte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44</xdr:row>
      <xdr:rowOff>186769</xdr:rowOff>
    </xdr:from>
    <xdr:to>
      <xdr:col>0</xdr:col>
      <xdr:colOff>1857375</xdr:colOff>
      <xdr:row>47</xdr:row>
      <xdr:rowOff>190496</xdr:rowOff>
    </xdr:to>
    <xdr:sp macro="" textlink="">
      <xdr:nvSpPr>
        <xdr:cNvPr id="11" name="Retângulo de cantos arredondados 10">
          <a:hlinkClick xmlns:r="http://schemas.openxmlformats.org/officeDocument/2006/relationships" r:id="rId10"/>
        </xdr:cNvPr>
        <xdr:cNvSpPr/>
      </xdr:nvSpPr>
      <xdr:spPr>
        <a:xfrm>
          <a:off x="28575" y="9421878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13 ° Salário</a:t>
          </a:r>
        </a:p>
      </xdr:txBody>
    </xdr:sp>
    <xdr:clientData/>
  </xdr:twoCellAnchor>
  <xdr:twoCellAnchor editAs="absolute">
    <xdr:from>
      <xdr:col>0</xdr:col>
      <xdr:colOff>28575</xdr:colOff>
      <xdr:row>49</xdr:row>
      <xdr:rowOff>107256</xdr:rowOff>
    </xdr:from>
    <xdr:to>
      <xdr:col>0</xdr:col>
      <xdr:colOff>1857375</xdr:colOff>
      <xdr:row>52</xdr:row>
      <xdr:rowOff>110983</xdr:rowOff>
    </xdr:to>
    <xdr:sp macro="" textlink="">
      <xdr:nvSpPr>
        <xdr:cNvPr id="12" name="Retângulo de cantos arredondados 11">
          <a:hlinkClick xmlns:r="http://schemas.openxmlformats.org/officeDocument/2006/relationships" r:id="rId11"/>
        </xdr:cNvPr>
        <xdr:cNvSpPr/>
      </xdr:nvSpPr>
      <xdr:spPr>
        <a:xfrm>
          <a:off x="28575" y="10327995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Férias</a:t>
          </a:r>
        </a:p>
      </xdr:txBody>
    </xdr:sp>
    <xdr:clientData/>
  </xdr:twoCellAnchor>
  <xdr:twoCellAnchor editAs="absolute">
    <xdr:from>
      <xdr:col>0</xdr:col>
      <xdr:colOff>28575</xdr:colOff>
      <xdr:row>54</xdr:row>
      <xdr:rowOff>19460</xdr:rowOff>
    </xdr:from>
    <xdr:to>
      <xdr:col>0</xdr:col>
      <xdr:colOff>1857375</xdr:colOff>
      <xdr:row>57</xdr:row>
      <xdr:rowOff>23187</xdr:rowOff>
    </xdr:to>
    <xdr:sp macro="" textlink="">
      <xdr:nvSpPr>
        <xdr:cNvPr id="13" name="Retângulo de cantos arredondados 12">
          <a:hlinkClick xmlns:r="http://schemas.openxmlformats.org/officeDocument/2006/relationships" r:id="rId12"/>
        </xdr:cNvPr>
        <xdr:cNvSpPr/>
      </xdr:nvSpPr>
      <xdr:spPr>
        <a:xfrm>
          <a:off x="28575" y="11234112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INSS</a:t>
          </a:r>
        </a:p>
      </xdr:txBody>
    </xdr:sp>
    <xdr:clientData/>
  </xdr:twoCellAnchor>
  <xdr:twoCellAnchor editAs="absolute">
    <xdr:from>
      <xdr:col>0</xdr:col>
      <xdr:colOff>28575</xdr:colOff>
      <xdr:row>58</xdr:row>
      <xdr:rowOff>130446</xdr:rowOff>
    </xdr:from>
    <xdr:to>
      <xdr:col>0</xdr:col>
      <xdr:colOff>1857375</xdr:colOff>
      <xdr:row>61</xdr:row>
      <xdr:rowOff>142456</xdr:rowOff>
    </xdr:to>
    <xdr:sp macro="" textlink="">
      <xdr:nvSpPr>
        <xdr:cNvPr id="14" name="Retângulo de cantos arredondados 13">
          <a:hlinkClick xmlns:r="http://schemas.openxmlformats.org/officeDocument/2006/relationships" r:id="rId13"/>
        </xdr:cNvPr>
        <xdr:cNvSpPr/>
      </xdr:nvSpPr>
      <xdr:spPr>
        <a:xfrm>
          <a:off x="28575" y="12140229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IR</a:t>
          </a:r>
          <a:r>
            <a:rPr lang="pt-BR" sz="1100" baseline="0"/>
            <a:t> Retido na Fonte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63</xdr:row>
      <xdr:rowOff>50933</xdr:rowOff>
    </xdr:from>
    <xdr:to>
      <xdr:col>0</xdr:col>
      <xdr:colOff>1857375</xdr:colOff>
      <xdr:row>66</xdr:row>
      <xdr:rowOff>79508</xdr:rowOff>
    </xdr:to>
    <xdr:sp macro="" textlink="">
      <xdr:nvSpPr>
        <xdr:cNvPr id="15" name="Retângulo de cantos arredondados 14">
          <a:hlinkClick xmlns:r="http://schemas.openxmlformats.org/officeDocument/2006/relationships" r:id="rId14"/>
        </xdr:cNvPr>
        <xdr:cNvSpPr/>
      </xdr:nvSpPr>
      <xdr:spPr>
        <a:xfrm>
          <a:off x="28575" y="13046346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FGTS</a:t>
          </a:r>
        </a:p>
      </xdr:txBody>
    </xdr:sp>
    <xdr:clientData/>
  </xdr:twoCellAnchor>
  <xdr:twoCellAnchor editAs="absolute">
    <xdr:from>
      <xdr:col>0</xdr:col>
      <xdr:colOff>28575</xdr:colOff>
      <xdr:row>68</xdr:row>
      <xdr:rowOff>4555</xdr:rowOff>
    </xdr:from>
    <xdr:to>
      <xdr:col>0</xdr:col>
      <xdr:colOff>1857375</xdr:colOff>
      <xdr:row>71</xdr:row>
      <xdr:rowOff>33130</xdr:rowOff>
    </xdr:to>
    <xdr:sp macro="" textlink="">
      <xdr:nvSpPr>
        <xdr:cNvPr id="16" name="Retângulo de cantos arredondados 15">
          <a:hlinkClick xmlns:r="http://schemas.openxmlformats.org/officeDocument/2006/relationships" r:id="rId15"/>
        </xdr:cNvPr>
        <xdr:cNvSpPr/>
      </xdr:nvSpPr>
      <xdr:spPr>
        <a:xfrm>
          <a:off x="28575" y="13952468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Controle</a:t>
          </a:r>
          <a:r>
            <a:rPr lang="pt-BR" sz="1100" baseline="0"/>
            <a:t> de Ponto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72</xdr:row>
      <xdr:rowOff>95664</xdr:rowOff>
    </xdr:from>
    <xdr:to>
      <xdr:col>0</xdr:col>
      <xdr:colOff>1857375</xdr:colOff>
      <xdr:row>75</xdr:row>
      <xdr:rowOff>124239</xdr:rowOff>
    </xdr:to>
    <xdr:sp macro="" textlink="">
      <xdr:nvSpPr>
        <xdr:cNvPr id="17" name="Retângulo de cantos arredondados 16">
          <a:hlinkClick xmlns:r="http://schemas.openxmlformats.org/officeDocument/2006/relationships" r:id="rId16"/>
        </xdr:cNvPr>
        <xdr:cNvSpPr/>
      </xdr:nvSpPr>
      <xdr:spPr>
        <a:xfrm>
          <a:off x="28575" y="14805577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Tabelas e Quadros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538370</xdr:colOff>
      <xdr:row>2</xdr:row>
      <xdr:rowOff>0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90500"/>
          <a:ext cx="4295775" cy="76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19050</xdr:rowOff>
        </xdr:from>
        <xdr:to>
          <xdr:col>5</xdr:col>
          <xdr:colOff>0</xdr:colOff>
          <xdr:row>9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0</xdr:col>
      <xdr:colOff>1857375</xdr:colOff>
      <xdr:row>6</xdr:row>
      <xdr:rowOff>152400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28575" y="1266825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Resumo de Pagamento por Funcionário</a:t>
          </a:r>
        </a:p>
      </xdr:txBody>
    </xdr:sp>
    <xdr:clientData/>
  </xdr:twoCellAnchor>
  <xdr:twoCellAnchor editAs="absolute">
    <xdr:from>
      <xdr:col>0</xdr:col>
      <xdr:colOff>28575</xdr:colOff>
      <xdr:row>8</xdr:row>
      <xdr:rowOff>77442</xdr:rowOff>
    </xdr:from>
    <xdr:to>
      <xdr:col>0</xdr:col>
      <xdr:colOff>1857375</xdr:colOff>
      <xdr:row>11</xdr:row>
      <xdr:rowOff>106017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28575" y="2172942"/>
          <a:ext cx="1828800" cy="600075"/>
        </a:xfrm>
        <a:prstGeom prst="roundRect">
          <a:avLst/>
        </a:prstGeom>
        <a:solidFill>
          <a:srgbClr val="002060"/>
        </a:solidFill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Informações</a:t>
          </a:r>
          <a:r>
            <a:rPr lang="pt-BR" sz="1100" baseline="0"/>
            <a:t> Pessoais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13</xdr:row>
      <xdr:rowOff>31059</xdr:rowOff>
    </xdr:from>
    <xdr:to>
      <xdr:col>0</xdr:col>
      <xdr:colOff>1857375</xdr:colOff>
      <xdr:row>16</xdr:row>
      <xdr:rowOff>59634</xdr:rowOff>
    </xdr:to>
    <xdr:sp macro="" textlink="">
      <xdr:nvSpPr>
        <xdr:cNvPr id="4" name="Retângulo de cantos arredondados 3">
          <a:hlinkClick xmlns:r="http://schemas.openxmlformats.org/officeDocument/2006/relationships" r:id="rId3"/>
        </xdr:cNvPr>
        <xdr:cNvSpPr/>
      </xdr:nvSpPr>
      <xdr:spPr>
        <a:xfrm>
          <a:off x="28575" y="3079059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Salários</a:t>
          </a:r>
          <a:r>
            <a:rPr lang="pt-BR" sz="1100" baseline="0"/>
            <a:t> </a:t>
          </a:r>
        </a:p>
        <a:p>
          <a:pPr algn="ctr"/>
          <a:r>
            <a:rPr lang="pt-BR" sz="1100" baseline="0"/>
            <a:t>( Mensal, Diário, Hora)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17</xdr:row>
      <xdr:rowOff>175176</xdr:rowOff>
    </xdr:from>
    <xdr:to>
      <xdr:col>0</xdr:col>
      <xdr:colOff>1857375</xdr:colOff>
      <xdr:row>21</xdr:row>
      <xdr:rowOff>13251</xdr:rowOff>
    </xdr:to>
    <xdr:sp macro="" textlink="">
      <xdr:nvSpPr>
        <xdr:cNvPr id="5" name="Retângulo de cantos arredondados 4">
          <a:hlinkClick xmlns:r="http://schemas.openxmlformats.org/officeDocument/2006/relationships" r:id="rId4"/>
        </xdr:cNvPr>
        <xdr:cNvSpPr/>
      </xdr:nvSpPr>
      <xdr:spPr>
        <a:xfrm>
          <a:off x="28575" y="3985176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Horas Extras</a:t>
          </a:r>
        </a:p>
      </xdr:txBody>
    </xdr:sp>
    <xdr:clientData/>
  </xdr:twoCellAnchor>
  <xdr:twoCellAnchor editAs="absolute">
    <xdr:from>
      <xdr:col>0</xdr:col>
      <xdr:colOff>28575</xdr:colOff>
      <xdr:row>22</xdr:row>
      <xdr:rowOff>128793</xdr:rowOff>
    </xdr:from>
    <xdr:to>
      <xdr:col>0</xdr:col>
      <xdr:colOff>1857375</xdr:colOff>
      <xdr:row>25</xdr:row>
      <xdr:rowOff>157368</xdr:rowOff>
    </xdr:to>
    <xdr:sp macro="" textlink="">
      <xdr:nvSpPr>
        <xdr:cNvPr id="6" name="Retângulo de cantos arredondados 5">
          <a:hlinkClick xmlns:r="http://schemas.openxmlformats.org/officeDocument/2006/relationships" r:id="rId5"/>
        </xdr:cNvPr>
        <xdr:cNvSpPr/>
      </xdr:nvSpPr>
      <xdr:spPr>
        <a:xfrm>
          <a:off x="28575" y="4891293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Adicionais </a:t>
          </a:r>
        </a:p>
        <a:p>
          <a:pPr algn="ctr"/>
          <a:r>
            <a:rPr lang="pt-BR" sz="900"/>
            <a:t>( Noturno</a:t>
          </a:r>
          <a:r>
            <a:rPr lang="pt-BR" sz="900" baseline="0"/>
            <a:t>, Insalubridade e Periculosidade)</a:t>
          </a:r>
          <a:endParaRPr lang="pt-BR" sz="900"/>
        </a:p>
      </xdr:txBody>
    </xdr:sp>
    <xdr:clientData/>
  </xdr:twoCellAnchor>
  <xdr:twoCellAnchor editAs="absolute">
    <xdr:from>
      <xdr:col>0</xdr:col>
      <xdr:colOff>28575</xdr:colOff>
      <xdr:row>27</xdr:row>
      <xdr:rowOff>82410</xdr:rowOff>
    </xdr:from>
    <xdr:to>
      <xdr:col>0</xdr:col>
      <xdr:colOff>1857375</xdr:colOff>
      <xdr:row>30</xdr:row>
      <xdr:rowOff>110985</xdr:rowOff>
    </xdr:to>
    <xdr:sp macro="" textlink="">
      <xdr:nvSpPr>
        <xdr:cNvPr id="7" name="Retângulo de cantos arredondados 6">
          <a:hlinkClick xmlns:r="http://schemas.openxmlformats.org/officeDocument/2006/relationships" r:id="rId6"/>
        </xdr:cNvPr>
        <xdr:cNvSpPr/>
      </xdr:nvSpPr>
      <xdr:spPr>
        <a:xfrm>
          <a:off x="28575" y="5797410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Salário</a:t>
          </a:r>
          <a:r>
            <a:rPr lang="pt-BR" sz="1100" baseline="0"/>
            <a:t> Família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32</xdr:row>
      <xdr:rowOff>36027</xdr:rowOff>
    </xdr:from>
    <xdr:to>
      <xdr:col>0</xdr:col>
      <xdr:colOff>1857375</xdr:colOff>
      <xdr:row>35</xdr:row>
      <xdr:rowOff>64602</xdr:rowOff>
    </xdr:to>
    <xdr:sp macro="" textlink="">
      <xdr:nvSpPr>
        <xdr:cNvPr id="8" name="Retângulo de cantos arredondados 7">
          <a:hlinkClick xmlns:r="http://schemas.openxmlformats.org/officeDocument/2006/relationships" r:id="rId7"/>
        </xdr:cNvPr>
        <xdr:cNvSpPr/>
      </xdr:nvSpPr>
      <xdr:spPr>
        <a:xfrm>
          <a:off x="28575" y="6703527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Faltas E Atrasos</a:t>
          </a:r>
        </a:p>
      </xdr:txBody>
    </xdr:sp>
    <xdr:clientData/>
  </xdr:twoCellAnchor>
  <xdr:twoCellAnchor editAs="absolute">
    <xdr:from>
      <xdr:col>0</xdr:col>
      <xdr:colOff>28575</xdr:colOff>
      <xdr:row>36</xdr:row>
      <xdr:rowOff>180144</xdr:rowOff>
    </xdr:from>
    <xdr:to>
      <xdr:col>0</xdr:col>
      <xdr:colOff>1857375</xdr:colOff>
      <xdr:row>40</xdr:row>
      <xdr:rowOff>18219</xdr:rowOff>
    </xdr:to>
    <xdr:sp macro="" textlink="">
      <xdr:nvSpPr>
        <xdr:cNvPr id="9" name="Retângulo de cantos arredondados 8">
          <a:hlinkClick xmlns:r="http://schemas.openxmlformats.org/officeDocument/2006/relationships" r:id="rId8"/>
        </xdr:cNvPr>
        <xdr:cNvSpPr/>
      </xdr:nvSpPr>
      <xdr:spPr>
        <a:xfrm>
          <a:off x="28575" y="7609644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Contribuição Sindical</a:t>
          </a:r>
          <a:r>
            <a:rPr lang="pt-BR"/>
            <a:t> 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41</xdr:row>
      <xdr:rowOff>133761</xdr:rowOff>
    </xdr:from>
    <xdr:to>
      <xdr:col>0</xdr:col>
      <xdr:colOff>1857375</xdr:colOff>
      <xdr:row>44</xdr:row>
      <xdr:rowOff>162336</xdr:rowOff>
    </xdr:to>
    <xdr:sp macro="" textlink="">
      <xdr:nvSpPr>
        <xdr:cNvPr id="10" name="Retângulo de cantos arredondados 9">
          <a:hlinkClick xmlns:r="http://schemas.openxmlformats.org/officeDocument/2006/relationships" r:id="rId9"/>
        </xdr:cNvPr>
        <xdr:cNvSpPr/>
      </xdr:nvSpPr>
      <xdr:spPr>
        <a:xfrm>
          <a:off x="28575" y="8515761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Vale</a:t>
          </a:r>
          <a:r>
            <a:rPr lang="pt-BR" sz="1100" baseline="0"/>
            <a:t> Transporte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46</xdr:row>
      <xdr:rowOff>87378</xdr:rowOff>
    </xdr:from>
    <xdr:to>
      <xdr:col>0</xdr:col>
      <xdr:colOff>1857375</xdr:colOff>
      <xdr:row>49</xdr:row>
      <xdr:rowOff>115953</xdr:rowOff>
    </xdr:to>
    <xdr:sp macro="" textlink="">
      <xdr:nvSpPr>
        <xdr:cNvPr id="11" name="Retângulo de cantos arredondados 10">
          <a:hlinkClick xmlns:r="http://schemas.openxmlformats.org/officeDocument/2006/relationships" r:id="rId10"/>
        </xdr:cNvPr>
        <xdr:cNvSpPr/>
      </xdr:nvSpPr>
      <xdr:spPr>
        <a:xfrm>
          <a:off x="28575" y="9421878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13 ° Salário</a:t>
          </a:r>
        </a:p>
      </xdr:txBody>
    </xdr:sp>
    <xdr:clientData/>
  </xdr:twoCellAnchor>
  <xdr:twoCellAnchor editAs="absolute">
    <xdr:from>
      <xdr:col>0</xdr:col>
      <xdr:colOff>28575</xdr:colOff>
      <xdr:row>51</xdr:row>
      <xdr:rowOff>40995</xdr:rowOff>
    </xdr:from>
    <xdr:to>
      <xdr:col>0</xdr:col>
      <xdr:colOff>1857375</xdr:colOff>
      <xdr:row>54</xdr:row>
      <xdr:rowOff>69570</xdr:rowOff>
    </xdr:to>
    <xdr:sp macro="" textlink="">
      <xdr:nvSpPr>
        <xdr:cNvPr id="12" name="Retângulo de cantos arredondados 11">
          <a:hlinkClick xmlns:r="http://schemas.openxmlformats.org/officeDocument/2006/relationships" r:id="rId11"/>
        </xdr:cNvPr>
        <xdr:cNvSpPr/>
      </xdr:nvSpPr>
      <xdr:spPr>
        <a:xfrm>
          <a:off x="28575" y="10327995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Férias</a:t>
          </a:r>
        </a:p>
      </xdr:txBody>
    </xdr:sp>
    <xdr:clientData/>
  </xdr:twoCellAnchor>
  <xdr:twoCellAnchor editAs="absolute">
    <xdr:from>
      <xdr:col>0</xdr:col>
      <xdr:colOff>28575</xdr:colOff>
      <xdr:row>55</xdr:row>
      <xdr:rowOff>185112</xdr:rowOff>
    </xdr:from>
    <xdr:to>
      <xdr:col>0</xdr:col>
      <xdr:colOff>1857375</xdr:colOff>
      <xdr:row>59</xdr:row>
      <xdr:rowOff>23187</xdr:rowOff>
    </xdr:to>
    <xdr:sp macro="" textlink="">
      <xdr:nvSpPr>
        <xdr:cNvPr id="13" name="Retângulo de cantos arredondados 12">
          <a:hlinkClick xmlns:r="http://schemas.openxmlformats.org/officeDocument/2006/relationships" r:id="rId12"/>
        </xdr:cNvPr>
        <xdr:cNvSpPr/>
      </xdr:nvSpPr>
      <xdr:spPr>
        <a:xfrm>
          <a:off x="28575" y="11234112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INSS</a:t>
          </a:r>
        </a:p>
      </xdr:txBody>
    </xdr:sp>
    <xdr:clientData/>
  </xdr:twoCellAnchor>
  <xdr:twoCellAnchor editAs="absolute">
    <xdr:from>
      <xdr:col>0</xdr:col>
      <xdr:colOff>28575</xdr:colOff>
      <xdr:row>60</xdr:row>
      <xdr:rowOff>138729</xdr:rowOff>
    </xdr:from>
    <xdr:to>
      <xdr:col>0</xdr:col>
      <xdr:colOff>1857375</xdr:colOff>
      <xdr:row>63</xdr:row>
      <xdr:rowOff>167304</xdr:rowOff>
    </xdr:to>
    <xdr:sp macro="" textlink="">
      <xdr:nvSpPr>
        <xdr:cNvPr id="14" name="Retângulo de cantos arredondados 13">
          <a:hlinkClick xmlns:r="http://schemas.openxmlformats.org/officeDocument/2006/relationships" r:id="rId13"/>
        </xdr:cNvPr>
        <xdr:cNvSpPr/>
      </xdr:nvSpPr>
      <xdr:spPr>
        <a:xfrm>
          <a:off x="28575" y="12140229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IR</a:t>
          </a:r>
          <a:r>
            <a:rPr lang="pt-BR" sz="1100" baseline="0"/>
            <a:t> Retido na Fonte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65</xdr:row>
      <xdr:rowOff>92346</xdr:rowOff>
    </xdr:from>
    <xdr:to>
      <xdr:col>0</xdr:col>
      <xdr:colOff>1857375</xdr:colOff>
      <xdr:row>68</xdr:row>
      <xdr:rowOff>120921</xdr:rowOff>
    </xdr:to>
    <xdr:sp macro="" textlink="">
      <xdr:nvSpPr>
        <xdr:cNvPr id="15" name="Retângulo de cantos arredondados 14">
          <a:hlinkClick xmlns:r="http://schemas.openxmlformats.org/officeDocument/2006/relationships" r:id="rId14"/>
        </xdr:cNvPr>
        <xdr:cNvSpPr/>
      </xdr:nvSpPr>
      <xdr:spPr>
        <a:xfrm>
          <a:off x="28575" y="13046346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FGTS</a:t>
          </a:r>
        </a:p>
      </xdr:txBody>
    </xdr:sp>
    <xdr:clientData/>
  </xdr:twoCellAnchor>
  <xdr:twoCellAnchor editAs="absolute">
    <xdr:from>
      <xdr:col>0</xdr:col>
      <xdr:colOff>28575</xdr:colOff>
      <xdr:row>70</xdr:row>
      <xdr:rowOff>45968</xdr:rowOff>
    </xdr:from>
    <xdr:to>
      <xdr:col>0</xdr:col>
      <xdr:colOff>1857375</xdr:colOff>
      <xdr:row>73</xdr:row>
      <xdr:rowOff>74543</xdr:rowOff>
    </xdr:to>
    <xdr:sp macro="" textlink="">
      <xdr:nvSpPr>
        <xdr:cNvPr id="16" name="Retângulo de cantos arredondados 15">
          <a:hlinkClick xmlns:r="http://schemas.openxmlformats.org/officeDocument/2006/relationships" r:id="rId15"/>
        </xdr:cNvPr>
        <xdr:cNvSpPr/>
      </xdr:nvSpPr>
      <xdr:spPr>
        <a:xfrm>
          <a:off x="28575" y="13952468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Controle</a:t>
          </a:r>
          <a:r>
            <a:rPr lang="pt-BR" sz="1100" baseline="0"/>
            <a:t> de Ponto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74</xdr:row>
      <xdr:rowOff>137077</xdr:rowOff>
    </xdr:from>
    <xdr:to>
      <xdr:col>0</xdr:col>
      <xdr:colOff>1857375</xdr:colOff>
      <xdr:row>77</xdr:row>
      <xdr:rowOff>165652</xdr:rowOff>
    </xdr:to>
    <xdr:sp macro="" textlink="">
      <xdr:nvSpPr>
        <xdr:cNvPr id="17" name="Retângulo de cantos arredondados 16">
          <a:hlinkClick xmlns:r="http://schemas.openxmlformats.org/officeDocument/2006/relationships" r:id="rId16"/>
        </xdr:cNvPr>
        <xdr:cNvSpPr/>
      </xdr:nvSpPr>
      <xdr:spPr>
        <a:xfrm>
          <a:off x="28575" y="14805577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Tabelas e Quadros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612913</xdr:colOff>
      <xdr:row>2</xdr:row>
      <xdr:rowOff>0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90500"/>
          <a:ext cx="4295775" cy="762000"/>
        </a:xfrm>
        <a:prstGeom prst="rect">
          <a:avLst/>
        </a:prstGeom>
      </xdr:spPr>
    </xdr:pic>
    <xdr:clientData/>
  </xdr:twoCellAnchor>
  <xdr:twoCellAnchor>
    <xdr:from>
      <xdr:col>7</xdr:col>
      <xdr:colOff>16565</xdr:colOff>
      <xdr:row>1</xdr:row>
      <xdr:rowOff>173936</xdr:rowOff>
    </xdr:from>
    <xdr:to>
      <xdr:col>10</xdr:col>
      <xdr:colOff>16565</xdr:colOff>
      <xdr:row>2</xdr:row>
      <xdr:rowOff>16566</xdr:rowOff>
    </xdr:to>
    <xdr:sp macro="" textlink="">
      <xdr:nvSpPr>
        <xdr:cNvPr id="20" name="Texto Explicativo 1 19"/>
        <xdr:cNvSpPr/>
      </xdr:nvSpPr>
      <xdr:spPr>
        <a:xfrm>
          <a:off x="9674087" y="364436"/>
          <a:ext cx="1838739" cy="604630"/>
        </a:xfrm>
        <a:prstGeom prst="borderCallout1">
          <a:avLst>
            <a:gd name="adj1" fmla="val 18750"/>
            <a:gd name="adj2" fmla="val -8333"/>
            <a:gd name="adj3" fmla="val 203983"/>
            <a:gd name="adj4" fmla="val -49594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Mês em que está</a:t>
          </a:r>
          <a:r>
            <a:rPr lang="pt-BR" sz="1100" baseline="0"/>
            <a:t> sendo calculada a folha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0</xdr:col>
      <xdr:colOff>1857375</xdr:colOff>
      <xdr:row>5</xdr:row>
      <xdr:rowOff>342900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28575" y="1266825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Resumo de Pagamento por Funcionário</a:t>
          </a:r>
        </a:p>
      </xdr:txBody>
    </xdr:sp>
    <xdr:clientData/>
  </xdr:twoCellAnchor>
  <xdr:twoCellAnchor editAs="absolute">
    <xdr:from>
      <xdr:col>0</xdr:col>
      <xdr:colOff>28575</xdr:colOff>
      <xdr:row>5</xdr:row>
      <xdr:rowOff>648942</xdr:rowOff>
    </xdr:from>
    <xdr:to>
      <xdr:col>0</xdr:col>
      <xdr:colOff>1857375</xdr:colOff>
      <xdr:row>8</xdr:row>
      <xdr:rowOff>106017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28575" y="2172942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Informações</a:t>
          </a:r>
          <a:r>
            <a:rPr lang="pt-BR" sz="1100" baseline="0"/>
            <a:t> Pessoais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10</xdr:row>
      <xdr:rowOff>31059</xdr:rowOff>
    </xdr:from>
    <xdr:to>
      <xdr:col>0</xdr:col>
      <xdr:colOff>1857375</xdr:colOff>
      <xdr:row>13</xdr:row>
      <xdr:rowOff>59634</xdr:rowOff>
    </xdr:to>
    <xdr:sp macro="" textlink="">
      <xdr:nvSpPr>
        <xdr:cNvPr id="4" name="Retângulo de cantos arredondados 3">
          <a:hlinkClick xmlns:r="http://schemas.openxmlformats.org/officeDocument/2006/relationships" r:id="rId3"/>
        </xdr:cNvPr>
        <xdr:cNvSpPr/>
      </xdr:nvSpPr>
      <xdr:spPr>
        <a:xfrm>
          <a:off x="28575" y="3079059"/>
          <a:ext cx="1828800" cy="600075"/>
        </a:xfrm>
        <a:prstGeom prst="roundRect">
          <a:avLst/>
        </a:prstGeom>
        <a:solidFill>
          <a:srgbClr val="002060"/>
        </a:solidFill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Salários</a:t>
          </a:r>
          <a:r>
            <a:rPr lang="pt-BR" sz="1100" baseline="0"/>
            <a:t> </a:t>
          </a:r>
        </a:p>
        <a:p>
          <a:pPr algn="ctr"/>
          <a:r>
            <a:rPr lang="pt-BR" sz="1100" baseline="0"/>
            <a:t>( Mensal, Diário, Hora)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14</xdr:row>
      <xdr:rowOff>175176</xdr:rowOff>
    </xdr:from>
    <xdr:to>
      <xdr:col>0</xdr:col>
      <xdr:colOff>1857375</xdr:colOff>
      <xdr:row>18</xdr:row>
      <xdr:rowOff>13251</xdr:rowOff>
    </xdr:to>
    <xdr:sp macro="" textlink="">
      <xdr:nvSpPr>
        <xdr:cNvPr id="5" name="Retângulo de cantos arredondados 4">
          <a:hlinkClick xmlns:r="http://schemas.openxmlformats.org/officeDocument/2006/relationships" r:id="rId4"/>
        </xdr:cNvPr>
        <xdr:cNvSpPr/>
      </xdr:nvSpPr>
      <xdr:spPr>
        <a:xfrm>
          <a:off x="28575" y="3985176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Horas Extras</a:t>
          </a:r>
        </a:p>
      </xdr:txBody>
    </xdr:sp>
    <xdr:clientData/>
  </xdr:twoCellAnchor>
  <xdr:twoCellAnchor editAs="absolute">
    <xdr:from>
      <xdr:col>0</xdr:col>
      <xdr:colOff>28575</xdr:colOff>
      <xdr:row>19</xdr:row>
      <xdr:rowOff>128793</xdr:rowOff>
    </xdr:from>
    <xdr:to>
      <xdr:col>0</xdr:col>
      <xdr:colOff>1857375</xdr:colOff>
      <xdr:row>22</xdr:row>
      <xdr:rowOff>157368</xdr:rowOff>
    </xdr:to>
    <xdr:sp macro="" textlink="">
      <xdr:nvSpPr>
        <xdr:cNvPr id="6" name="Retângulo de cantos arredondados 5">
          <a:hlinkClick xmlns:r="http://schemas.openxmlformats.org/officeDocument/2006/relationships" r:id="rId5"/>
        </xdr:cNvPr>
        <xdr:cNvSpPr/>
      </xdr:nvSpPr>
      <xdr:spPr>
        <a:xfrm>
          <a:off x="28575" y="4891293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Adicionais </a:t>
          </a:r>
        </a:p>
        <a:p>
          <a:pPr algn="ctr"/>
          <a:r>
            <a:rPr lang="pt-BR" sz="900"/>
            <a:t>( Noturno</a:t>
          </a:r>
          <a:r>
            <a:rPr lang="pt-BR" sz="900" baseline="0"/>
            <a:t>, Insalubridade e Periculosidade)</a:t>
          </a:r>
          <a:endParaRPr lang="pt-BR" sz="900"/>
        </a:p>
      </xdr:txBody>
    </xdr:sp>
    <xdr:clientData/>
  </xdr:twoCellAnchor>
  <xdr:twoCellAnchor editAs="absolute">
    <xdr:from>
      <xdr:col>0</xdr:col>
      <xdr:colOff>28575</xdr:colOff>
      <xdr:row>24</xdr:row>
      <xdr:rowOff>82410</xdr:rowOff>
    </xdr:from>
    <xdr:to>
      <xdr:col>0</xdr:col>
      <xdr:colOff>1857375</xdr:colOff>
      <xdr:row>27</xdr:row>
      <xdr:rowOff>110985</xdr:rowOff>
    </xdr:to>
    <xdr:sp macro="" textlink="">
      <xdr:nvSpPr>
        <xdr:cNvPr id="7" name="Retângulo de cantos arredondados 6">
          <a:hlinkClick xmlns:r="http://schemas.openxmlformats.org/officeDocument/2006/relationships" r:id="rId6"/>
        </xdr:cNvPr>
        <xdr:cNvSpPr/>
      </xdr:nvSpPr>
      <xdr:spPr>
        <a:xfrm>
          <a:off x="28575" y="5797410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Salário</a:t>
          </a:r>
          <a:r>
            <a:rPr lang="pt-BR" sz="1100" baseline="0"/>
            <a:t> Família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29</xdr:row>
      <xdr:rowOff>36027</xdr:rowOff>
    </xdr:from>
    <xdr:to>
      <xdr:col>0</xdr:col>
      <xdr:colOff>1857375</xdr:colOff>
      <xdr:row>32</xdr:row>
      <xdr:rowOff>64602</xdr:rowOff>
    </xdr:to>
    <xdr:sp macro="" textlink="">
      <xdr:nvSpPr>
        <xdr:cNvPr id="8" name="Retângulo de cantos arredondados 7">
          <a:hlinkClick xmlns:r="http://schemas.openxmlformats.org/officeDocument/2006/relationships" r:id="rId7"/>
        </xdr:cNvPr>
        <xdr:cNvSpPr/>
      </xdr:nvSpPr>
      <xdr:spPr>
        <a:xfrm>
          <a:off x="28575" y="6703527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Faltas E Atrasos</a:t>
          </a:r>
        </a:p>
      </xdr:txBody>
    </xdr:sp>
    <xdr:clientData/>
  </xdr:twoCellAnchor>
  <xdr:twoCellAnchor editAs="absolute">
    <xdr:from>
      <xdr:col>0</xdr:col>
      <xdr:colOff>28575</xdr:colOff>
      <xdr:row>33</xdr:row>
      <xdr:rowOff>180144</xdr:rowOff>
    </xdr:from>
    <xdr:to>
      <xdr:col>0</xdr:col>
      <xdr:colOff>1857375</xdr:colOff>
      <xdr:row>37</xdr:row>
      <xdr:rowOff>18219</xdr:rowOff>
    </xdr:to>
    <xdr:sp macro="" textlink="">
      <xdr:nvSpPr>
        <xdr:cNvPr id="9" name="Retângulo de cantos arredondados 8">
          <a:hlinkClick xmlns:r="http://schemas.openxmlformats.org/officeDocument/2006/relationships" r:id="rId8"/>
        </xdr:cNvPr>
        <xdr:cNvSpPr/>
      </xdr:nvSpPr>
      <xdr:spPr>
        <a:xfrm>
          <a:off x="28575" y="7609644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Contribuição Sindical</a:t>
          </a:r>
          <a:r>
            <a:rPr lang="pt-BR"/>
            <a:t> 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38</xdr:row>
      <xdr:rowOff>133761</xdr:rowOff>
    </xdr:from>
    <xdr:to>
      <xdr:col>0</xdr:col>
      <xdr:colOff>1857375</xdr:colOff>
      <xdr:row>41</xdr:row>
      <xdr:rowOff>162336</xdr:rowOff>
    </xdr:to>
    <xdr:sp macro="" textlink="">
      <xdr:nvSpPr>
        <xdr:cNvPr id="10" name="Retângulo de cantos arredondados 9">
          <a:hlinkClick xmlns:r="http://schemas.openxmlformats.org/officeDocument/2006/relationships" r:id="rId9"/>
        </xdr:cNvPr>
        <xdr:cNvSpPr/>
      </xdr:nvSpPr>
      <xdr:spPr>
        <a:xfrm>
          <a:off x="28575" y="8515761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Vale</a:t>
          </a:r>
          <a:r>
            <a:rPr lang="pt-BR" sz="1100" baseline="0"/>
            <a:t> Transporte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43</xdr:row>
      <xdr:rowOff>87378</xdr:rowOff>
    </xdr:from>
    <xdr:to>
      <xdr:col>0</xdr:col>
      <xdr:colOff>1857375</xdr:colOff>
      <xdr:row>46</xdr:row>
      <xdr:rowOff>115953</xdr:rowOff>
    </xdr:to>
    <xdr:sp macro="" textlink="">
      <xdr:nvSpPr>
        <xdr:cNvPr id="11" name="Retângulo de cantos arredondados 10">
          <a:hlinkClick xmlns:r="http://schemas.openxmlformats.org/officeDocument/2006/relationships" r:id="rId10"/>
        </xdr:cNvPr>
        <xdr:cNvSpPr/>
      </xdr:nvSpPr>
      <xdr:spPr>
        <a:xfrm>
          <a:off x="28575" y="9421878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13 ° Salário</a:t>
          </a:r>
        </a:p>
      </xdr:txBody>
    </xdr:sp>
    <xdr:clientData/>
  </xdr:twoCellAnchor>
  <xdr:twoCellAnchor editAs="absolute">
    <xdr:from>
      <xdr:col>0</xdr:col>
      <xdr:colOff>28575</xdr:colOff>
      <xdr:row>48</xdr:row>
      <xdr:rowOff>40995</xdr:rowOff>
    </xdr:from>
    <xdr:to>
      <xdr:col>0</xdr:col>
      <xdr:colOff>1857375</xdr:colOff>
      <xdr:row>51</xdr:row>
      <xdr:rowOff>69570</xdr:rowOff>
    </xdr:to>
    <xdr:sp macro="" textlink="">
      <xdr:nvSpPr>
        <xdr:cNvPr id="12" name="Retângulo de cantos arredondados 11">
          <a:hlinkClick xmlns:r="http://schemas.openxmlformats.org/officeDocument/2006/relationships" r:id="rId11"/>
        </xdr:cNvPr>
        <xdr:cNvSpPr/>
      </xdr:nvSpPr>
      <xdr:spPr>
        <a:xfrm>
          <a:off x="28575" y="10327995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Férias</a:t>
          </a:r>
        </a:p>
      </xdr:txBody>
    </xdr:sp>
    <xdr:clientData/>
  </xdr:twoCellAnchor>
  <xdr:twoCellAnchor editAs="absolute">
    <xdr:from>
      <xdr:col>0</xdr:col>
      <xdr:colOff>28575</xdr:colOff>
      <xdr:row>52</xdr:row>
      <xdr:rowOff>185112</xdr:rowOff>
    </xdr:from>
    <xdr:to>
      <xdr:col>0</xdr:col>
      <xdr:colOff>1857375</xdr:colOff>
      <xdr:row>56</xdr:row>
      <xdr:rowOff>23187</xdr:rowOff>
    </xdr:to>
    <xdr:sp macro="" textlink="">
      <xdr:nvSpPr>
        <xdr:cNvPr id="13" name="Retângulo de cantos arredondados 12">
          <a:hlinkClick xmlns:r="http://schemas.openxmlformats.org/officeDocument/2006/relationships" r:id="rId12"/>
        </xdr:cNvPr>
        <xdr:cNvSpPr/>
      </xdr:nvSpPr>
      <xdr:spPr>
        <a:xfrm>
          <a:off x="28575" y="11234112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INSS</a:t>
          </a:r>
        </a:p>
      </xdr:txBody>
    </xdr:sp>
    <xdr:clientData/>
  </xdr:twoCellAnchor>
  <xdr:twoCellAnchor editAs="absolute">
    <xdr:from>
      <xdr:col>0</xdr:col>
      <xdr:colOff>28575</xdr:colOff>
      <xdr:row>57</xdr:row>
      <xdr:rowOff>138729</xdr:rowOff>
    </xdr:from>
    <xdr:to>
      <xdr:col>0</xdr:col>
      <xdr:colOff>1857375</xdr:colOff>
      <xdr:row>60</xdr:row>
      <xdr:rowOff>167304</xdr:rowOff>
    </xdr:to>
    <xdr:sp macro="" textlink="">
      <xdr:nvSpPr>
        <xdr:cNvPr id="14" name="Retângulo de cantos arredondados 13">
          <a:hlinkClick xmlns:r="http://schemas.openxmlformats.org/officeDocument/2006/relationships" r:id="rId13"/>
        </xdr:cNvPr>
        <xdr:cNvSpPr/>
      </xdr:nvSpPr>
      <xdr:spPr>
        <a:xfrm>
          <a:off x="28575" y="12140229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IR</a:t>
          </a:r>
          <a:r>
            <a:rPr lang="pt-BR" sz="1100" baseline="0"/>
            <a:t> Retido na Fonte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62</xdr:row>
      <xdr:rowOff>92346</xdr:rowOff>
    </xdr:from>
    <xdr:to>
      <xdr:col>0</xdr:col>
      <xdr:colOff>1857375</xdr:colOff>
      <xdr:row>65</xdr:row>
      <xdr:rowOff>120921</xdr:rowOff>
    </xdr:to>
    <xdr:sp macro="" textlink="">
      <xdr:nvSpPr>
        <xdr:cNvPr id="15" name="Retângulo de cantos arredondados 14">
          <a:hlinkClick xmlns:r="http://schemas.openxmlformats.org/officeDocument/2006/relationships" r:id="rId14"/>
        </xdr:cNvPr>
        <xdr:cNvSpPr/>
      </xdr:nvSpPr>
      <xdr:spPr>
        <a:xfrm>
          <a:off x="28575" y="13046346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FGTS</a:t>
          </a:r>
        </a:p>
      </xdr:txBody>
    </xdr:sp>
    <xdr:clientData/>
  </xdr:twoCellAnchor>
  <xdr:twoCellAnchor editAs="absolute">
    <xdr:from>
      <xdr:col>0</xdr:col>
      <xdr:colOff>28575</xdr:colOff>
      <xdr:row>67</xdr:row>
      <xdr:rowOff>45968</xdr:rowOff>
    </xdr:from>
    <xdr:to>
      <xdr:col>0</xdr:col>
      <xdr:colOff>1857375</xdr:colOff>
      <xdr:row>70</xdr:row>
      <xdr:rowOff>74543</xdr:rowOff>
    </xdr:to>
    <xdr:sp macro="" textlink="">
      <xdr:nvSpPr>
        <xdr:cNvPr id="16" name="Retângulo de cantos arredondados 15">
          <a:hlinkClick xmlns:r="http://schemas.openxmlformats.org/officeDocument/2006/relationships" r:id="rId15"/>
        </xdr:cNvPr>
        <xdr:cNvSpPr/>
      </xdr:nvSpPr>
      <xdr:spPr>
        <a:xfrm>
          <a:off x="28575" y="13952468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Controle</a:t>
          </a:r>
          <a:r>
            <a:rPr lang="pt-BR" sz="1100" baseline="0"/>
            <a:t> de Ponto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71</xdr:row>
      <xdr:rowOff>137077</xdr:rowOff>
    </xdr:from>
    <xdr:to>
      <xdr:col>0</xdr:col>
      <xdr:colOff>1857375</xdr:colOff>
      <xdr:row>74</xdr:row>
      <xdr:rowOff>165652</xdr:rowOff>
    </xdr:to>
    <xdr:sp macro="" textlink="">
      <xdr:nvSpPr>
        <xdr:cNvPr id="17" name="Retângulo de cantos arredondados 16">
          <a:hlinkClick xmlns:r="http://schemas.openxmlformats.org/officeDocument/2006/relationships" r:id="rId16"/>
        </xdr:cNvPr>
        <xdr:cNvSpPr/>
      </xdr:nvSpPr>
      <xdr:spPr>
        <a:xfrm>
          <a:off x="28575" y="14805577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Tabelas e Quadros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612913</xdr:colOff>
      <xdr:row>2</xdr:row>
      <xdr:rowOff>0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90500"/>
          <a:ext cx="4295775" cy="762000"/>
        </a:xfrm>
        <a:prstGeom prst="rect">
          <a:avLst/>
        </a:prstGeom>
      </xdr:spPr>
    </xdr:pic>
    <xdr:clientData/>
  </xdr:twoCellAnchor>
  <xdr:twoCellAnchor>
    <xdr:from>
      <xdr:col>5</xdr:col>
      <xdr:colOff>115956</xdr:colOff>
      <xdr:row>1</xdr:row>
      <xdr:rowOff>314738</xdr:rowOff>
    </xdr:from>
    <xdr:to>
      <xdr:col>8</xdr:col>
      <xdr:colOff>8282</xdr:colOff>
      <xdr:row>3</xdr:row>
      <xdr:rowOff>24848</xdr:rowOff>
    </xdr:to>
    <xdr:sp macro="" textlink="">
      <xdr:nvSpPr>
        <xdr:cNvPr id="20" name="Texto Explicativo 3 19"/>
        <xdr:cNvSpPr/>
      </xdr:nvSpPr>
      <xdr:spPr>
        <a:xfrm>
          <a:off x="6427304" y="505238"/>
          <a:ext cx="2054087" cy="662610"/>
        </a:xfrm>
        <a:prstGeom prst="borderCallout3">
          <a:avLst>
            <a:gd name="adj1" fmla="val 18750"/>
            <a:gd name="adj2" fmla="val -8333"/>
            <a:gd name="adj3" fmla="val 18750"/>
            <a:gd name="adj4" fmla="val -16667"/>
            <a:gd name="adj5" fmla="val 100000"/>
            <a:gd name="adj6" fmla="val -16667"/>
            <a:gd name="adj7" fmla="val 194630"/>
            <a:gd name="adj8" fmla="val 8199"/>
          </a:avLst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pt-BR" sz="1100"/>
            <a:t>Ajuste</a:t>
          </a:r>
          <a:r>
            <a:rPr lang="pt-BR" sz="1100" baseline="0"/>
            <a:t> o dias úteis, feridados e Jornada mensal de acordo com o Mês.</a:t>
          </a:r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0</xdr:col>
      <xdr:colOff>1857375</xdr:colOff>
      <xdr:row>5</xdr:row>
      <xdr:rowOff>342900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28575" y="1266825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Resumo de Pagamento por Funcionário</a:t>
          </a:r>
        </a:p>
      </xdr:txBody>
    </xdr:sp>
    <xdr:clientData/>
  </xdr:twoCellAnchor>
  <xdr:twoCellAnchor editAs="absolute">
    <xdr:from>
      <xdr:col>0</xdr:col>
      <xdr:colOff>28575</xdr:colOff>
      <xdr:row>7</xdr:row>
      <xdr:rowOff>60877</xdr:rowOff>
    </xdr:from>
    <xdr:to>
      <xdr:col>0</xdr:col>
      <xdr:colOff>1857375</xdr:colOff>
      <xdr:row>9</xdr:row>
      <xdr:rowOff>173934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28575" y="2172942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Informações</a:t>
          </a:r>
          <a:r>
            <a:rPr lang="pt-BR" sz="1100" baseline="0"/>
            <a:t> Pessoais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11</xdr:row>
      <xdr:rowOff>72472</xdr:rowOff>
    </xdr:from>
    <xdr:to>
      <xdr:col>0</xdr:col>
      <xdr:colOff>1857375</xdr:colOff>
      <xdr:row>14</xdr:row>
      <xdr:rowOff>51351</xdr:rowOff>
    </xdr:to>
    <xdr:sp macro="" textlink="">
      <xdr:nvSpPr>
        <xdr:cNvPr id="4" name="Retângulo de cantos arredondados 3">
          <a:hlinkClick xmlns:r="http://schemas.openxmlformats.org/officeDocument/2006/relationships" r:id="rId3"/>
        </xdr:cNvPr>
        <xdr:cNvSpPr/>
      </xdr:nvSpPr>
      <xdr:spPr>
        <a:xfrm>
          <a:off x="28575" y="3079059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Salários</a:t>
          </a:r>
          <a:r>
            <a:rPr lang="pt-BR" sz="1100" baseline="0"/>
            <a:t> </a:t>
          </a:r>
        </a:p>
        <a:p>
          <a:pPr algn="ctr"/>
          <a:r>
            <a:rPr lang="pt-BR" sz="1100" baseline="0"/>
            <a:t>( Mensal, Diário, Hora)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15</xdr:row>
      <xdr:rowOff>150328</xdr:rowOff>
    </xdr:from>
    <xdr:to>
      <xdr:col>0</xdr:col>
      <xdr:colOff>1857375</xdr:colOff>
      <xdr:row>18</xdr:row>
      <xdr:rowOff>129208</xdr:rowOff>
    </xdr:to>
    <xdr:sp macro="" textlink="">
      <xdr:nvSpPr>
        <xdr:cNvPr id="5" name="Retângulo de cantos arredondados 4">
          <a:hlinkClick xmlns:r="http://schemas.openxmlformats.org/officeDocument/2006/relationships" r:id="rId4"/>
        </xdr:cNvPr>
        <xdr:cNvSpPr/>
      </xdr:nvSpPr>
      <xdr:spPr>
        <a:xfrm>
          <a:off x="28575" y="3985176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Horas Extras</a:t>
          </a:r>
        </a:p>
      </xdr:txBody>
    </xdr:sp>
    <xdr:clientData/>
  </xdr:twoCellAnchor>
  <xdr:twoCellAnchor editAs="absolute">
    <xdr:from>
      <xdr:col>0</xdr:col>
      <xdr:colOff>28575</xdr:colOff>
      <xdr:row>19</xdr:row>
      <xdr:rowOff>228184</xdr:rowOff>
    </xdr:from>
    <xdr:to>
      <xdr:col>0</xdr:col>
      <xdr:colOff>1857375</xdr:colOff>
      <xdr:row>22</xdr:row>
      <xdr:rowOff>140803</xdr:rowOff>
    </xdr:to>
    <xdr:sp macro="" textlink="">
      <xdr:nvSpPr>
        <xdr:cNvPr id="6" name="Retângulo de cantos arredondados 5">
          <a:hlinkClick xmlns:r="http://schemas.openxmlformats.org/officeDocument/2006/relationships" r:id="rId5"/>
        </xdr:cNvPr>
        <xdr:cNvSpPr/>
      </xdr:nvSpPr>
      <xdr:spPr>
        <a:xfrm>
          <a:off x="28575" y="4891293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Adicionais </a:t>
          </a:r>
        </a:p>
        <a:p>
          <a:pPr algn="ctr"/>
          <a:r>
            <a:rPr lang="pt-BR" sz="900"/>
            <a:t>( Noturno</a:t>
          </a:r>
          <a:r>
            <a:rPr lang="pt-BR" sz="900" baseline="0"/>
            <a:t>, Insalubridade e Periculosidade)</a:t>
          </a:r>
          <a:endParaRPr lang="pt-BR" sz="900"/>
        </a:p>
      </xdr:txBody>
    </xdr:sp>
    <xdr:clientData/>
  </xdr:twoCellAnchor>
  <xdr:twoCellAnchor editAs="absolute">
    <xdr:from>
      <xdr:col>0</xdr:col>
      <xdr:colOff>28575</xdr:colOff>
      <xdr:row>24</xdr:row>
      <xdr:rowOff>32714</xdr:rowOff>
    </xdr:from>
    <xdr:to>
      <xdr:col>0</xdr:col>
      <xdr:colOff>1857375</xdr:colOff>
      <xdr:row>27</xdr:row>
      <xdr:rowOff>11594</xdr:rowOff>
    </xdr:to>
    <xdr:sp macro="" textlink="">
      <xdr:nvSpPr>
        <xdr:cNvPr id="7" name="Retângulo de cantos arredondados 6">
          <a:hlinkClick xmlns:r="http://schemas.openxmlformats.org/officeDocument/2006/relationships" r:id="rId6"/>
        </xdr:cNvPr>
        <xdr:cNvSpPr/>
      </xdr:nvSpPr>
      <xdr:spPr>
        <a:xfrm>
          <a:off x="28575" y="5797410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Salário</a:t>
          </a:r>
          <a:r>
            <a:rPr lang="pt-BR" sz="1100" baseline="0"/>
            <a:t> Família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28</xdr:row>
      <xdr:rowOff>110570</xdr:rowOff>
    </xdr:from>
    <xdr:to>
      <xdr:col>0</xdr:col>
      <xdr:colOff>1857375</xdr:colOff>
      <xdr:row>31</xdr:row>
      <xdr:rowOff>89450</xdr:rowOff>
    </xdr:to>
    <xdr:sp macro="" textlink="">
      <xdr:nvSpPr>
        <xdr:cNvPr id="8" name="Retângulo de cantos arredondados 7">
          <a:hlinkClick xmlns:r="http://schemas.openxmlformats.org/officeDocument/2006/relationships" r:id="rId7"/>
        </xdr:cNvPr>
        <xdr:cNvSpPr/>
      </xdr:nvSpPr>
      <xdr:spPr>
        <a:xfrm>
          <a:off x="28575" y="6703527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Faltas E Atrasos</a:t>
          </a:r>
        </a:p>
      </xdr:txBody>
    </xdr:sp>
    <xdr:clientData/>
  </xdr:twoCellAnchor>
  <xdr:twoCellAnchor editAs="absolute">
    <xdr:from>
      <xdr:col>0</xdr:col>
      <xdr:colOff>28575</xdr:colOff>
      <xdr:row>32</xdr:row>
      <xdr:rowOff>188427</xdr:rowOff>
    </xdr:from>
    <xdr:to>
      <xdr:col>0</xdr:col>
      <xdr:colOff>1857375</xdr:colOff>
      <xdr:row>35</xdr:row>
      <xdr:rowOff>167306</xdr:rowOff>
    </xdr:to>
    <xdr:sp macro="" textlink="">
      <xdr:nvSpPr>
        <xdr:cNvPr id="9" name="Retângulo de cantos arredondados 8">
          <a:hlinkClick xmlns:r="http://schemas.openxmlformats.org/officeDocument/2006/relationships" r:id="rId8"/>
        </xdr:cNvPr>
        <xdr:cNvSpPr/>
      </xdr:nvSpPr>
      <xdr:spPr>
        <a:xfrm>
          <a:off x="28575" y="7609644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Contribuição Sindical</a:t>
          </a:r>
          <a:r>
            <a:rPr lang="pt-BR"/>
            <a:t> 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37</xdr:row>
      <xdr:rowOff>59218</xdr:rowOff>
    </xdr:from>
    <xdr:to>
      <xdr:col>0</xdr:col>
      <xdr:colOff>1857375</xdr:colOff>
      <xdr:row>40</xdr:row>
      <xdr:rowOff>38097</xdr:rowOff>
    </xdr:to>
    <xdr:sp macro="" textlink="">
      <xdr:nvSpPr>
        <xdr:cNvPr id="10" name="Retângulo de cantos arredondados 9">
          <a:hlinkClick xmlns:r="http://schemas.openxmlformats.org/officeDocument/2006/relationships" r:id="rId9"/>
        </xdr:cNvPr>
        <xdr:cNvSpPr/>
      </xdr:nvSpPr>
      <xdr:spPr>
        <a:xfrm>
          <a:off x="28575" y="8515761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Vale</a:t>
          </a:r>
          <a:r>
            <a:rPr lang="pt-BR" sz="1100" baseline="0"/>
            <a:t> Transporte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41</xdr:row>
      <xdr:rowOff>145356</xdr:rowOff>
    </xdr:from>
    <xdr:to>
      <xdr:col>0</xdr:col>
      <xdr:colOff>1857375</xdr:colOff>
      <xdr:row>44</xdr:row>
      <xdr:rowOff>149083</xdr:rowOff>
    </xdr:to>
    <xdr:sp macro="" textlink="">
      <xdr:nvSpPr>
        <xdr:cNvPr id="11" name="Retângulo de cantos arredondados 10">
          <a:hlinkClick xmlns:r="http://schemas.openxmlformats.org/officeDocument/2006/relationships" r:id="rId10"/>
        </xdr:cNvPr>
        <xdr:cNvSpPr/>
      </xdr:nvSpPr>
      <xdr:spPr>
        <a:xfrm>
          <a:off x="28575" y="9421878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13 ° Salário</a:t>
          </a:r>
        </a:p>
      </xdr:txBody>
    </xdr:sp>
    <xdr:clientData/>
  </xdr:twoCellAnchor>
  <xdr:twoCellAnchor editAs="absolute">
    <xdr:from>
      <xdr:col>0</xdr:col>
      <xdr:colOff>28575</xdr:colOff>
      <xdr:row>46</xdr:row>
      <xdr:rowOff>74125</xdr:rowOff>
    </xdr:from>
    <xdr:to>
      <xdr:col>0</xdr:col>
      <xdr:colOff>1857375</xdr:colOff>
      <xdr:row>48</xdr:row>
      <xdr:rowOff>102700</xdr:rowOff>
    </xdr:to>
    <xdr:sp macro="" textlink="">
      <xdr:nvSpPr>
        <xdr:cNvPr id="12" name="Retângulo de cantos arredondados 11">
          <a:hlinkClick xmlns:r="http://schemas.openxmlformats.org/officeDocument/2006/relationships" r:id="rId11"/>
        </xdr:cNvPr>
        <xdr:cNvSpPr/>
      </xdr:nvSpPr>
      <xdr:spPr>
        <a:xfrm>
          <a:off x="28575" y="10327995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Férias</a:t>
          </a:r>
        </a:p>
      </xdr:txBody>
    </xdr:sp>
    <xdr:clientData/>
  </xdr:twoCellAnchor>
  <xdr:twoCellAnchor editAs="absolute">
    <xdr:from>
      <xdr:col>0</xdr:col>
      <xdr:colOff>28575</xdr:colOff>
      <xdr:row>49</xdr:row>
      <xdr:rowOff>201677</xdr:rowOff>
    </xdr:from>
    <xdr:to>
      <xdr:col>0</xdr:col>
      <xdr:colOff>1857375</xdr:colOff>
      <xdr:row>52</xdr:row>
      <xdr:rowOff>114296</xdr:rowOff>
    </xdr:to>
    <xdr:sp macro="" textlink="">
      <xdr:nvSpPr>
        <xdr:cNvPr id="13" name="Retângulo de cantos arredondados 12">
          <a:hlinkClick xmlns:r="http://schemas.openxmlformats.org/officeDocument/2006/relationships" r:id="rId12"/>
        </xdr:cNvPr>
        <xdr:cNvSpPr/>
      </xdr:nvSpPr>
      <xdr:spPr>
        <a:xfrm>
          <a:off x="28575" y="11234112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INSS</a:t>
          </a:r>
        </a:p>
      </xdr:txBody>
    </xdr:sp>
    <xdr:clientData/>
  </xdr:twoCellAnchor>
  <xdr:twoCellAnchor editAs="absolute">
    <xdr:from>
      <xdr:col>0</xdr:col>
      <xdr:colOff>28575</xdr:colOff>
      <xdr:row>54</xdr:row>
      <xdr:rowOff>6207</xdr:rowOff>
    </xdr:from>
    <xdr:to>
      <xdr:col>0</xdr:col>
      <xdr:colOff>1857375</xdr:colOff>
      <xdr:row>56</xdr:row>
      <xdr:rowOff>192152</xdr:rowOff>
    </xdr:to>
    <xdr:sp macro="" textlink="">
      <xdr:nvSpPr>
        <xdr:cNvPr id="14" name="Retângulo de cantos arredondados 13">
          <a:hlinkClick xmlns:r="http://schemas.openxmlformats.org/officeDocument/2006/relationships" r:id="rId13"/>
        </xdr:cNvPr>
        <xdr:cNvSpPr/>
      </xdr:nvSpPr>
      <xdr:spPr>
        <a:xfrm>
          <a:off x="28575" y="12140229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IR</a:t>
          </a:r>
          <a:r>
            <a:rPr lang="pt-BR" sz="1100" baseline="0"/>
            <a:t> Retido na Fonte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58</xdr:row>
      <xdr:rowOff>84063</xdr:rowOff>
    </xdr:from>
    <xdr:to>
      <xdr:col>0</xdr:col>
      <xdr:colOff>1857375</xdr:colOff>
      <xdr:row>61</xdr:row>
      <xdr:rowOff>62943</xdr:rowOff>
    </xdr:to>
    <xdr:sp macro="" textlink="">
      <xdr:nvSpPr>
        <xdr:cNvPr id="15" name="Retângulo de cantos arredondados 14">
          <a:hlinkClick xmlns:r="http://schemas.openxmlformats.org/officeDocument/2006/relationships" r:id="rId14"/>
        </xdr:cNvPr>
        <xdr:cNvSpPr/>
      </xdr:nvSpPr>
      <xdr:spPr>
        <a:xfrm>
          <a:off x="28575" y="13046346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FGTS</a:t>
          </a:r>
        </a:p>
      </xdr:txBody>
    </xdr:sp>
    <xdr:clientData/>
  </xdr:twoCellAnchor>
  <xdr:twoCellAnchor editAs="absolute">
    <xdr:from>
      <xdr:col>0</xdr:col>
      <xdr:colOff>28575</xdr:colOff>
      <xdr:row>62</xdr:row>
      <xdr:rowOff>95664</xdr:rowOff>
    </xdr:from>
    <xdr:to>
      <xdr:col>0</xdr:col>
      <xdr:colOff>1857375</xdr:colOff>
      <xdr:row>65</xdr:row>
      <xdr:rowOff>74543</xdr:rowOff>
    </xdr:to>
    <xdr:sp macro="" textlink="">
      <xdr:nvSpPr>
        <xdr:cNvPr id="16" name="Retângulo de cantos arredondados 15">
          <a:hlinkClick xmlns:r="http://schemas.openxmlformats.org/officeDocument/2006/relationships" r:id="rId15"/>
        </xdr:cNvPr>
        <xdr:cNvSpPr/>
      </xdr:nvSpPr>
      <xdr:spPr>
        <a:xfrm>
          <a:off x="28575" y="13952468"/>
          <a:ext cx="1828800" cy="600075"/>
        </a:xfrm>
        <a:prstGeom prst="roundRect">
          <a:avLst/>
        </a:prstGeom>
        <a:solidFill>
          <a:srgbClr val="0070C0"/>
        </a:solidFill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Controle</a:t>
          </a:r>
          <a:r>
            <a:rPr lang="pt-BR" sz="1100" baseline="0"/>
            <a:t> de Ponto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66</xdr:row>
      <xdr:rowOff>120512</xdr:rowOff>
    </xdr:from>
    <xdr:to>
      <xdr:col>0</xdr:col>
      <xdr:colOff>1857375</xdr:colOff>
      <xdr:row>69</xdr:row>
      <xdr:rowOff>99391</xdr:rowOff>
    </xdr:to>
    <xdr:sp macro="" textlink="">
      <xdr:nvSpPr>
        <xdr:cNvPr id="17" name="Retângulo de cantos arredondados 16">
          <a:hlinkClick xmlns:r="http://schemas.openxmlformats.org/officeDocument/2006/relationships" r:id="rId16"/>
        </xdr:cNvPr>
        <xdr:cNvSpPr/>
      </xdr:nvSpPr>
      <xdr:spPr>
        <a:xfrm>
          <a:off x="28575" y="14805577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Tabelas e Quadros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1441174</xdr:colOff>
      <xdr:row>2</xdr:row>
      <xdr:rowOff>0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90500"/>
          <a:ext cx="4295775" cy="762000"/>
        </a:xfrm>
        <a:prstGeom prst="rect">
          <a:avLst/>
        </a:prstGeom>
      </xdr:spPr>
    </xdr:pic>
    <xdr:clientData/>
  </xdr:twoCellAnchor>
  <xdr:twoCellAnchor editAs="absolute">
    <xdr:from>
      <xdr:col>12</xdr:col>
      <xdr:colOff>546652</xdr:colOff>
      <xdr:row>8</xdr:row>
      <xdr:rowOff>33131</xdr:rowOff>
    </xdr:from>
    <xdr:to>
      <xdr:col>14</xdr:col>
      <xdr:colOff>314739</xdr:colOff>
      <xdr:row>12</xdr:row>
      <xdr:rowOff>57978</xdr:rowOff>
    </xdr:to>
    <xdr:sp macro="[0]!NOVOPONTO" textlink="">
      <xdr:nvSpPr>
        <xdr:cNvPr id="19" name="Elipse 18"/>
        <xdr:cNvSpPr/>
      </xdr:nvSpPr>
      <xdr:spPr>
        <a:xfrm>
          <a:off x="16209065" y="2352261"/>
          <a:ext cx="993913" cy="919369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NOVO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0</xdr:col>
      <xdr:colOff>1857375</xdr:colOff>
      <xdr:row>6</xdr:row>
      <xdr:rowOff>152400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28575" y="1266825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Resumo de Pagamento por Funcionário</a:t>
          </a:r>
        </a:p>
      </xdr:txBody>
    </xdr:sp>
    <xdr:clientData/>
  </xdr:twoCellAnchor>
  <xdr:twoCellAnchor editAs="absolute">
    <xdr:from>
      <xdr:col>0</xdr:col>
      <xdr:colOff>28575</xdr:colOff>
      <xdr:row>8</xdr:row>
      <xdr:rowOff>77442</xdr:rowOff>
    </xdr:from>
    <xdr:to>
      <xdr:col>0</xdr:col>
      <xdr:colOff>1857375</xdr:colOff>
      <xdr:row>11</xdr:row>
      <xdr:rowOff>106017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28575" y="2172942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Informações</a:t>
          </a:r>
          <a:r>
            <a:rPr lang="pt-BR" sz="1100" baseline="0"/>
            <a:t> Pessoais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13</xdr:row>
      <xdr:rowOff>31059</xdr:rowOff>
    </xdr:from>
    <xdr:to>
      <xdr:col>0</xdr:col>
      <xdr:colOff>1857375</xdr:colOff>
      <xdr:row>16</xdr:row>
      <xdr:rowOff>59634</xdr:rowOff>
    </xdr:to>
    <xdr:sp macro="" textlink="">
      <xdr:nvSpPr>
        <xdr:cNvPr id="4" name="Retângulo de cantos arredondados 3">
          <a:hlinkClick xmlns:r="http://schemas.openxmlformats.org/officeDocument/2006/relationships" r:id="rId3"/>
        </xdr:cNvPr>
        <xdr:cNvSpPr/>
      </xdr:nvSpPr>
      <xdr:spPr>
        <a:xfrm>
          <a:off x="28575" y="3079059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Salários</a:t>
          </a:r>
          <a:r>
            <a:rPr lang="pt-BR" sz="1100" baseline="0"/>
            <a:t> </a:t>
          </a:r>
        </a:p>
        <a:p>
          <a:pPr algn="ctr"/>
          <a:r>
            <a:rPr lang="pt-BR" sz="1100" baseline="0"/>
            <a:t>( Mensal, Diário, Hora)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17</xdr:row>
      <xdr:rowOff>175176</xdr:rowOff>
    </xdr:from>
    <xdr:to>
      <xdr:col>0</xdr:col>
      <xdr:colOff>1857375</xdr:colOff>
      <xdr:row>21</xdr:row>
      <xdr:rowOff>13251</xdr:rowOff>
    </xdr:to>
    <xdr:sp macro="" textlink="">
      <xdr:nvSpPr>
        <xdr:cNvPr id="5" name="Retângulo de cantos arredondados 4">
          <a:hlinkClick xmlns:r="http://schemas.openxmlformats.org/officeDocument/2006/relationships" r:id="rId4"/>
        </xdr:cNvPr>
        <xdr:cNvSpPr/>
      </xdr:nvSpPr>
      <xdr:spPr>
        <a:xfrm>
          <a:off x="28575" y="3985176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Horas Extras</a:t>
          </a:r>
        </a:p>
      </xdr:txBody>
    </xdr:sp>
    <xdr:clientData/>
  </xdr:twoCellAnchor>
  <xdr:twoCellAnchor editAs="absolute">
    <xdr:from>
      <xdr:col>0</xdr:col>
      <xdr:colOff>28575</xdr:colOff>
      <xdr:row>22</xdr:row>
      <xdr:rowOff>128793</xdr:rowOff>
    </xdr:from>
    <xdr:to>
      <xdr:col>0</xdr:col>
      <xdr:colOff>1857375</xdr:colOff>
      <xdr:row>25</xdr:row>
      <xdr:rowOff>157368</xdr:rowOff>
    </xdr:to>
    <xdr:sp macro="" textlink="">
      <xdr:nvSpPr>
        <xdr:cNvPr id="6" name="Retângulo de cantos arredondados 5">
          <a:hlinkClick xmlns:r="http://schemas.openxmlformats.org/officeDocument/2006/relationships" r:id="rId5"/>
        </xdr:cNvPr>
        <xdr:cNvSpPr/>
      </xdr:nvSpPr>
      <xdr:spPr>
        <a:xfrm>
          <a:off x="28575" y="4891293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Adicionais </a:t>
          </a:r>
        </a:p>
        <a:p>
          <a:pPr algn="ctr"/>
          <a:r>
            <a:rPr lang="pt-BR" sz="900"/>
            <a:t>( Noturno</a:t>
          </a:r>
          <a:r>
            <a:rPr lang="pt-BR" sz="900" baseline="0"/>
            <a:t>, Insalubridade e Periculosidade)</a:t>
          </a:r>
          <a:endParaRPr lang="pt-BR" sz="900"/>
        </a:p>
      </xdr:txBody>
    </xdr:sp>
    <xdr:clientData/>
  </xdr:twoCellAnchor>
  <xdr:twoCellAnchor editAs="absolute">
    <xdr:from>
      <xdr:col>0</xdr:col>
      <xdr:colOff>28575</xdr:colOff>
      <xdr:row>27</xdr:row>
      <xdr:rowOff>82410</xdr:rowOff>
    </xdr:from>
    <xdr:to>
      <xdr:col>0</xdr:col>
      <xdr:colOff>1857375</xdr:colOff>
      <xdr:row>28</xdr:row>
      <xdr:rowOff>135833</xdr:rowOff>
    </xdr:to>
    <xdr:sp macro="" textlink="">
      <xdr:nvSpPr>
        <xdr:cNvPr id="7" name="Retângulo de cantos arredondados 6">
          <a:hlinkClick xmlns:r="http://schemas.openxmlformats.org/officeDocument/2006/relationships" r:id="rId6"/>
        </xdr:cNvPr>
        <xdr:cNvSpPr/>
      </xdr:nvSpPr>
      <xdr:spPr>
        <a:xfrm>
          <a:off x="28575" y="5797410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Salário</a:t>
          </a:r>
          <a:r>
            <a:rPr lang="pt-BR" sz="1100" baseline="0"/>
            <a:t> Família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29</xdr:row>
      <xdr:rowOff>60875</xdr:rowOff>
    </xdr:from>
    <xdr:to>
      <xdr:col>0</xdr:col>
      <xdr:colOff>1857375</xdr:colOff>
      <xdr:row>29</xdr:row>
      <xdr:rowOff>660950</xdr:rowOff>
    </xdr:to>
    <xdr:sp macro="" textlink="">
      <xdr:nvSpPr>
        <xdr:cNvPr id="8" name="Retângulo de cantos arredondados 7">
          <a:hlinkClick xmlns:r="http://schemas.openxmlformats.org/officeDocument/2006/relationships" r:id="rId7"/>
        </xdr:cNvPr>
        <xdr:cNvSpPr/>
      </xdr:nvSpPr>
      <xdr:spPr>
        <a:xfrm>
          <a:off x="28575" y="6703527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Faltas E Atrasos</a:t>
          </a:r>
        </a:p>
      </xdr:txBody>
    </xdr:sp>
    <xdr:clientData/>
  </xdr:twoCellAnchor>
  <xdr:twoCellAnchor editAs="absolute">
    <xdr:from>
      <xdr:col>0</xdr:col>
      <xdr:colOff>28575</xdr:colOff>
      <xdr:row>30</xdr:row>
      <xdr:rowOff>279535</xdr:rowOff>
    </xdr:from>
    <xdr:to>
      <xdr:col>0</xdr:col>
      <xdr:colOff>1857375</xdr:colOff>
      <xdr:row>31</xdr:row>
      <xdr:rowOff>142458</xdr:rowOff>
    </xdr:to>
    <xdr:sp macro="" textlink="">
      <xdr:nvSpPr>
        <xdr:cNvPr id="9" name="Retângulo de cantos arredondados 8">
          <a:hlinkClick xmlns:r="http://schemas.openxmlformats.org/officeDocument/2006/relationships" r:id="rId8"/>
        </xdr:cNvPr>
        <xdr:cNvSpPr/>
      </xdr:nvSpPr>
      <xdr:spPr>
        <a:xfrm>
          <a:off x="28575" y="7609644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Contribuição Sindical</a:t>
          </a:r>
          <a:r>
            <a:rPr lang="pt-BR"/>
            <a:t> 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31</xdr:row>
      <xdr:rowOff>448500</xdr:rowOff>
    </xdr:from>
    <xdr:to>
      <xdr:col>0</xdr:col>
      <xdr:colOff>1857375</xdr:colOff>
      <xdr:row>32</xdr:row>
      <xdr:rowOff>137488</xdr:rowOff>
    </xdr:to>
    <xdr:sp macro="" textlink="">
      <xdr:nvSpPr>
        <xdr:cNvPr id="10" name="Retângulo de cantos arredondados 9">
          <a:hlinkClick xmlns:r="http://schemas.openxmlformats.org/officeDocument/2006/relationships" r:id="rId9"/>
        </xdr:cNvPr>
        <xdr:cNvSpPr/>
      </xdr:nvSpPr>
      <xdr:spPr>
        <a:xfrm>
          <a:off x="28575" y="8515761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Vale</a:t>
          </a:r>
          <a:r>
            <a:rPr lang="pt-BR" sz="1100" baseline="0"/>
            <a:t> Transporte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34</xdr:row>
      <xdr:rowOff>62530</xdr:rowOff>
    </xdr:from>
    <xdr:to>
      <xdr:col>0</xdr:col>
      <xdr:colOff>1857375</xdr:colOff>
      <xdr:row>37</xdr:row>
      <xdr:rowOff>91105</xdr:rowOff>
    </xdr:to>
    <xdr:sp macro="" textlink="">
      <xdr:nvSpPr>
        <xdr:cNvPr id="11" name="Retângulo de cantos arredondados 10">
          <a:hlinkClick xmlns:r="http://schemas.openxmlformats.org/officeDocument/2006/relationships" r:id="rId10"/>
        </xdr:cNvPr>
        <xdr:cNvSpPr/>
      </xdr:nvSpPr>
      <xdr:spPr>
        <a:xfrm>
          <a:off x="28575" y="9421878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13 ° Salário</a:t>
          </a:r>
        </a:p>
      </xdr:txBody>
    </xdr:sp>
    <xdr:clientData/>
  </xdr:twoCellAnchor>
  <xdr:twoCellAnchor editAs="absolute">
    <xdr:from>
      <xdr:col>0</xdr:col>
      <xdr:colOff>28575</xdr:colOff>
      <xdr:row>39</xdr:row>
      <xdr:rowOff>16147</xdr:rowOff>
    </xdr:from>
    <xdr:to>
      <xdr:col>0</xdr:col>
      <xdr:colOff>1857375</xdr:colOff>
      <xdr:row>40</xdr:row>
      <xdr:rowOff>425722</xdr:rowOff>
    </xdr:to>
    <xdr:sp macro="" textlink="">
      <xdr:nvSpPr>
        <xdr:cNvPr id="12" name="Retângulo de cantos arredondados 11">
          <a:hlinkClick xmlns:r="http://schemas.openxmlformats.org/officeDocument/2006/relationships" r:id="rId11"/>
        </xdr:cNvPr>
        <xdr:cNvSpPr/>
      </xdr:nvSpPr>
      <xdr:spPr>
        <a:xfrm>
          <a:off x="28575" y="10327995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Férias</a:t>
          </a:r>
        </a:p>
      </xdr:txBody>
    </xdr:sp>
    <xdr:clientData/>
  </xdr:twoCellAnchor>
  <xdr:twoCellAnchor editAs="absolute">
    <xdr:from>
      <xdr:col>0</xdr:col>
      <xdr:colOff>28575</xdr:colOff>
      <xdr:row>42</xdr:row>
      <xdr:rowOff>11177</xdr:rowOff>
    </xdr:from>
    <xdr:to>
      <xdr:col>0</xdr:col>
      <xdr:colOff>1857375</xdr:colOff>
      <xdr:row>42</xdr:row>
      <xdr:rowOff>611252</xdr:rowOff>
    </xdr:to>
    <xdr:sp macro="" textlink="">
      <xdr:nvSpPr>
        <xdr:cNvPr id="13" name="Retângulo de cantos arredondados 12">
          <a:hlinkClick xmlns:r="http://schemas.openxmlformats.org/officeDocument/2006/relationships" r:id="rId12"/>
        </xdr:cNvPr>
        <xdr:cNvSpPr/>
      </xdr:nvSpPr>
      <xdr:spPr>
        <a:xfrm>
          <a:off x="28575" y="11234112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INSS</a:t>
          </a:r>
        </a:p>
      </xdr:txBody>
    </xdr:sp>
    <xdr:clientData/>
  </xdr:twoCellAnchor>
  <xdr:twoCellAnchor editAs="absolute">
    <xdr:from>
      <xdr:col>0</xdr:col>
      <xdr:colOff>28575</xdr:colOff>
      <xdr:row>43</xdr:row>
      <xdr:rowOff>6207</xdr:rowOff>
    </xdr:from>
    <xdr:to>
      <xdr:col>0</xdr:col>
      <xdr:colOff>1857375</xdr:colOff>
      <xdr:row>44</xdr:row>
      <xdr:rowOff>415782</xdr:rowOff>
    </xdr:to>
    <xdr:sp macro="" textlink="">
      <xdr:nvSpPr>
        <xdr:cNvPr id="14" name="Retângulo de cantos arredondados 13">
          <a:hlinkClick xmlns:r="http://schemas.openxmlformats.org/officeDocument/2006/relationships" r:id="rId13"/>
        </xdr:cNvPr>
        <xdr:cNvSpPr/>
      </xdr:nvSpPr>
      <xdr:spPr>
        <a:xfrm>
          <a:off x="28575" y="12140229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IR</a:t>
          </a:r>
          <a:r>
            <a:rPr lang="pt-BR" sz="1100" baseline="0"/>
            <a:t> Retido na Fonte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44</xdr:row>
      <xdr:rowOff>721824</xdr:rowOff>
    </xdr:from>
    <xdr:to>
      <xdr:col>0</xdr:col>
      <xdr:colOff>1857375</xdr:colOff>
      <xdr:row>47</xdr:row>
      <xdr:rowOff>29812</xdr:rowOff>
    </xdr:to>
    <xdr:sp macro="" textlink="">
      <xdr:nvSpPr>
        <xdr:cNvPr id="15" name="Retângulo de cantos arredondados 14">
          <a:hlinkClick xmlns:r="http://schemas.openxmlformats.org/officeDocument/2006/relationships" r:id="rId14"/>
        </xdr:cNvPr>
        <xdr:cNvSpPr/>
      </xdr:nvSpPr>
      <xdr:spPr>
        <a:xfrm>
          <a:off x="28575" y="13046346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FGTS</a:t>
          </a:r>
        </a:p>
      </xdr:txBody>
    </xdr:sp>
    <xdr:clientData/>
  </xdr:twoCellAnchor>
  <xdr:twoCellAnchor editAs="absolute">
    <xdr:from>
      <xdr:col>0</xdr:col>
      <xdr:colOff>28575</xdr:colOff>
      <xdr:row>48</xdr:row>
      <xdr:rowOff>145359</xdr:rowOff>
    </xdr:from>
    <xdr:to>
      <xdr:col>0</xdr:col>
      <xdr:colOff>1857375</xdr:colOff>
      <xdr:row>51</xdr:row>
      <xdr:rowOff>173934</xdr:rowOff>
    </xdr:to>
    <xdr:sp macro="" textlink="">
      <xdr:nvSpPr>
        <xdr:cNvPr id="16" name="Retângulo de cantos arredondados 15">
          <a:hlinkClick xmlns:r="http://schemas.openxmlformats.org/officeDocument/2006/relationships" r:id="rId15"/>
        </xdr:cNvPr>
        <xdr:cNvSpPr/>
      </xdr:nvSpPr>
      <xdr:spPr>
        <a:xfrm>
          <a:off x="28575" y="13952468"/>
          <a:ext cx="1828800" cy="600075"/>
        </a:xfrm>
        <a:prstGeom prst="round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Controle</a:t>
          </a:r>
          <a:r>
            <a:rPr lang="pt-BR" sz="1100" baseline="0"/>
            <a:t> de Ponto</a:t>
          </a:r>
          <a:endParaRPr lang="pt-BR" sz="1100"/>
        </a:p>
      </xdr:txBody>
    </xdr:sp>
    <xdr:clientData/>
  </xdr:twoCellAnchor>
  <xdr:twoCellAnchor editAs="absolute">
    <xdr:from>
      <xdr:col>0</xdr:col>
      <xdr:colOff>28575</xdr:colOff>
      <xdr:row>53</xdr:row>
      <xdr:rowOff>45968</xdr:rowOff>
    </xdr:from>
    <xdr:to>
      <xdr:col>0</xdr:col>
      <xdr:colOff>1857375</xdr:colOff>
      <xdr:row>54</xdr:row>
      <xdr:rowOff>82826</xdr:rowOff>
    </xdr:to>
    <xdr:sp macro="" textlink="">
      <xdr:nvSpPr>
        <xdr:cNvPr id="17" name="Retângulo de cantos arredondados 16">
          <a:hlinkClick xmlns:r="http://schemas.openxmlformats.org/officeDocument/2006/relationships" r:id="rId16"/>
        </xdr:cNvPr>
        <xdr:cNvSpPr/>
      </xdr:nvSpPr>
      <xdr:spPr>
        <a:xfrm>
          <a:off x="28575" y="14805577"/>
          <a:ext cx="1828800" cy="600075"/>
        </a:xfrm>
        <a:prstGeom prst="roundRect">
          <a:avLst/>
        </a:prstGeom>
        <a:solidFill>
          <a:srgbClr val="0070C0"/>
        </a:solidFill>
        <a:effectLst>
          <a:glow rad="635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Tabelas e Quadros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612913</xdr:colOff>
      <xdr:row>2</xdr:row>
      <xdr:rowOff>0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90500"/>
          <a:ext cx="4295775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info" displayName="Tabelainfo" ref="B7:G58" totalsRowShown="0" headerRowDxfId="23" dataDxfId="22">
  <autoFilter ref="B7:G58"/>
  <tableColumns count="6">
    <tableColumn id="1" name="NÚMERO DE CONTROLE" dataDxfId="21"/>
    <tableColumn id="2" name="NOME " dataDxfId="20"/>
    <tableColumn id="3" name="DATA ADMISSÃO" dataDxfId="19"/>
    <tableColumn id="4" name="DEPARTAMENTO " dataDxfId="18"/>
    <tableColumn id="5" name="SEÇÃO" dataDxfId="17"/>
    <tableColumn id="6" name="MÊS DE REFERÊNCIA" dataDxfId="1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asalario" displayName="Tabelasalario" ref="B6:M57" totalsRowShown="0" headerRowDxfId="15" dataDxfId="13" headerRowBorderDxfId="14" tableBorderDxfId="12">
  <autoFilter ref="B6:M57"/>
  <tableColumns count="12">
    <tableColumn id="1" name="Número de controle" dataDxfId="11"/>
    <tableColumn id="2" name="Funcionário" dataDxfId="10">
      <calculatedColumnFormula>VLOOKUP(Tabelasalario[[#This Row],[Número de controle]],Tabelainfo[#All],2,0)</calculatedColumnFormula>
    </tableColumn>
    <tableColumn id="3" name="Tipo de salário" dataDxfId="9" dataCellStyle="Moeda"/>
    <tableColumn id="4" name="Sal Mensal" dataDxfId="8" dataCellStyle="Moeda"/>
    <tableColumn id="5" name="Dias úteis" dataDxfId="7"/>
    <tableColumn id="6" name="Domingos e Feriados" dataDxfId="6"/>
    <tableColumn id="7" name="Jornada Mensal (em horas)" dataDxfId="5"/>
    <tableColumn id="8" name="Sal dia" dataDxfId="4" dataCellStyle="Moeda">
      <calculatedColumnFormula>E7/30</calculatedColumnFormula>
    </tableColumn>
    <tableColumn id="9" name="Sal Hora" dataDxfId="3" dataCellStyle="Moeda">
      <calculatedColumnFormula>E7/H7</calculatedColumnFormula>
    </tableColumn>
    <tableColumn id="10" name="DSR" dataDxfId="2" dataCellStyle="Moeda">
      <calculatedColumnFormula>IF(D7="Mensal",0,E7*G7/F7)</calculatedColumnFormula>
    </tableColumn>
    <tableColumn id="11" name="comissão" dataDxfId="1" dataCellStyle="Moeda"/>
    <tableColumn id="12" name="Sal.Total" dataDxfId="0" dataCellStyle="Moeda">
      <calculatedColumnFormula>SUM(Tabelasalario[[#This Row],[Sal Mensal]],Tabelasalario[[#This Row],[DSR]],Tabelasalario[[#This Row],[comissão]])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typerbh.wixsite.com/webtyperbh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typerbh.wixsite.com/webtyperbh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ebtyperbh.wixsite.com/webtyperbh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ebtyperbh.wixsite.com/webtyperb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ebtyperbh.wixsite.com/webtyperb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E65"/>
  <sheetViews>
    <sheetView zoomScale="85" zoomScaleNormal="85" workbookViewId="0">
      <selection activeCell="I19" sqref="I19"/>
    </sheetView>
  </sheetViews>
  <sheetFormatPr defaultRowHeight="15"/>
  <cols>
    <col min="1" max="1" width="28.5703125" style="6" customWidth="1"/>
    <col min="2" max="2" width="27.85546875" style="1" customWidth="1"/>
    <col min="3" max="3" width="32" style="1" bestFit="1" customWidth="1"/>
    <col min="4" max="4" width="15.7109375" style="1" bestFit="1" customWidth="1"/>
    <col min="5" max="5" width="35" style="1" customWidth="1"/>
    <col min="6" max="16384" width="9.140625" style="1"/>
  </cols>
  <sheetData>
    <row r="1" spans="1:5">
      <c r="A1" s="112" t="s">
        <v>421</v>
      </c>
      <c r="B1" s="112"/>
      <c r="C1" s="112"/>
    </row>
    <row r="2" spans="1:5" s="115" customFormat="1" ht="60" customHeight="1"/>
    <row r="3" spans="1:5">
      <c r="A3" s="1"/>
    </row>
    <row r="4" spans="1:5" s="2" customFormat="1" ht="15" customHeight="1">
      <c r="A4" s="6"/>
      <c r="B4" s="116" t="s">
        <v>0</v>
      </c>
      <c r="C4" s="116"/>
      <c r="D4" s="116"/>
      <c r="E4" s="116"/>
    </row>
    <row r="5" spans="1:5" ht="15" customHeight="1">
      <c r="B5" s="116"/>
      <c r="C5" s="116"/>
      <c r="D5" s="116"/>
      <c r="E5" s="116"/>
    </row>
    <row r="6" spans="1:5" ht="15.75">
      <c r="B6" s="12" t="s">
        <v>1</v>
      </c>
      <c r="C6" s="117" t="s">
        <v>2</v>
      </c>
      <c r="D6" s="117"/>
      <c r="E6" s="117"/>
    </row>
    <row r="7" spans="1:5" ht="15.75">
      <c r="B7" s="12" t="s">
        <v>3</v>
      </c>
      <c r="C7" s="117" t="s">
        <v>4</v>
      </c>
      <c r="D7" s="117"/>
      <c r="E7" s="117"/>
    </row>
    <row r="8" spans="1:5">
      <c r="B8" s="13"/>
      <c r="C8" s="13"/>
      <c r="D8" s="13"/>
      <c r="E8" s="13"/>
    </row>
    <row r="9" spans="1:5" ht="15.75">
      <c r="B9" s="12" t="s">
        <v>5</v>
      </c>
      <c r="C9" s="118"/>
      <c r="D9" s="118"/>
      <c r="E9" s="118"/>
    </row>
    <row r="10" spans="1:5" ht="15.75">
      <c r="B10" s="12" t="s">
        <v>60</v>
      </c>
      <c r="C10" s="113">
        <v>1</v>
      </c>
      <c r="D10" s="113"/>
      <c r="E10" s="113"/>
    </row>
    <row r="11" spans="1:5" ht="15.75">
      <c r="B11" s="114"/>
      <c r="C11" s="114">
        <v>2</v>
      </c>
      <c r="D11" s="114"/>
      <c r="E11" s="114"/>
    </row>
    <row r="12" spans="1:5" ht="15.75">
      <c r="B12" s="12" t="s">
        <v>6</v>
      </c>
      <c r="C12" s="27" t="str">
        <f>VLOOKUP($C$10,Tabelainfo[#All],4,0)</f>
        <v>Produção</v>
      </c>
      <c r="D12" s="28"/>
      <c r="E12" s="29"/>
    </row>
    <row r="13" spans="1:5" ht="15.75">
      <c r="B13" s="12" t="s">
        <v>7</v>
      </c>
      <c r="C13" s="27" t="str">
        <f>VLOOKUP($C$10,Tabelainfo[#All],5,0)</f>
        <v>Arquivos Digitais</v>
      </c>
      <c r="D13" s="28"/>
      <c r="E13" s="29"/>
    </row>
    <row r="14" spans="1:5" ht="15.75">
      <c r="B14" s="12" t="s">
        <v>8</v>
      </c>
      <c r="C14" s="33" t="str">
        <f>VLOOKUP($C$10,Tabelainfo[#All],6,0)</f>
        <v>ABRIL</v>
      </c>
      <c r="D14" s="28"/>
      <c r="E14" s="29"/>
    </row>
    <row r="15" spans="1:5" ht="15.75">
      <c r="B15" s="12" t="s">
        <v>9</v>
      </c>
      <c r="C15" s="30">
        <f>VLOOKUP($C$10,Tabelainfo[#All],3,0)</f>
        <v>42767</v>
      </c>
      <c r="D15" s="28"/>
      <c r="E15" s="29"/>
    </row>
    <row r="16" spans="1:5" ht="15.75">
      <c r="B16" s="14"/>
      <c r="C16" s="15"/>
      <c r="D16" s="15"/>
      <c r="E16" s="15"/>
    </row>
    <row r="17" spans="2:5" ht="15.75">
      <c r="B17" s="12" t="s">
        <v>10</v>
      </c>
      <c r="C17" s="12" t="s">
        <v>11</v>
      </c>
      <c r="D17" s="12" t="s">
        <v>12</v>
      </c>
      <c r="E17" s="12" t="s">
        <v>13</v>
      </c>
    </row>
    <row r="18" spans="2:5" ht="15.75">
      <c r="B18" s="34"/>
      <c r="C18" s="35" t="str">
        <f>VLOOKUP($C$10,Tabelainfo[#All],2,0)</f>
        <v>Webtyper BH</v>
      </c>
      <c r="D18" s="36">
        <f>C15</f>
        <v>42767</v>
      </c>
      <c r="E18" s="37" t="str">
        <f>C13</f>
        <v>Arquivos Digitais</v>
      </c>
    </row>
    <row r="19" spans="2:5">
      <c r="B19" s="13"/>
      <c r="C19" s="13"/>
      <c r="D19" s="13"/>
      <c r="E19" s="13"/>
    </row>
    <row r="20" spans="2:5" ht="15.75">
      <c r="B20" s="12" t="s">
        <v>14</v>
      </c>
      <c r="C20" s="12" t="s">
        <v>15</v>
      </c>
      <c r="D20" s="109" t="s">
        <v>16</v>
      </c>
      <c r="E20" s="109"/>
    </row>
    <row r="21" spans="2:5" ht="15.75">
      <c r="B21" s="16">
        <v>1</v>
      </c>
      <c r="C21" s="16" t="s">
        <v>17</v>
      </c>
      <c r="D21" s="31">
        <f>VLOOKUP($C$10,Tabelasalario[#All],4,0)</f>
        <v>1500</v>
      </c>
      <c r="E21" s="32"/>
    </row>
    <row r="22" spans="2:5" ht="15.75">
      <c r="B22" s="16">
        <v>2</v>
      </c>
      <c r="C22" s="16" t="s">
        <v>18</v>
      </c>
      <c r="D22" s="31">
        <f>VLOOKUP($C$10,Tabelasalario[#All],11,0)</f>
        <v>0</v>
      </c>
      <c r="E22" s="32"/>
    </row>
    <row r="23" spans="2:5" ht="15.75">
      <c r="B23" s="16">
        <v>3</v>
      </c>
      <c r="C23" s="16" t="s">
        <v>19</v>
      </c>
      <c r="D23" s="31">
        <f>VLOOKUP($C$10,Tabelasalario[#All],10,0)</f>
        <v>0</v>
      </c>
      <c r="E23" s="32"/>
    </row>
    <row r="24" spans="2:5" ht="15.75">
      <c r="B24" s="110" t="s">
        <v>20</v>
      </c>
      <c r="C24" s="111"/>
      <c r="D24" s="17">
        <f>SUM(D21:E23)</f>
        <v>1500</v>
      </c>
      <c r="E24" s="18"/>
    </row>
    <row r="25" spans="2:5">
      <c r="B25" s="104" t="s">
        <v>21</v>
      </c>
      <c r="C25" s="105"/>
      <c r="D25" s="105"/>
      <c r="E25" s="106"/>
    </row>
    <row r="26" spans="2:5" ht="15.75">
      <c r="B26" s="19">
        <v>1</v>
      </c>
      <c r="C26" s="19" t="s">
        <v>22</v>
      </c>
      <c r="D26" s="101"/>
      <c r="E26" s="102"/>
    </row>
    <row r="27" spans="2:5" ht="15.75">
      <c r="B27" s="19">
        <v>2</v>
      </c>
      <c r="C27" s="19" t="s">
        <v>23</v>
      </c>
      <c r="D27" s="101"/>
      <c r="E27" s="102"/>
    </row>
    <row r="28" spans="2:5" ht="15.75">
      <c r="B28" s="19">
        <v>3</v>
      </c>
      <c r="C28" s="19" t="s">
        <v>24</v>
      </c>
      <c r="D28" s="101"/>
      <c r="E28" s="102"/>
    </row>
    <row r="29" spans="2:5" ht="15.75">
      <c r="B29" s="19">
        <v>4</v>
      </c>
      <c r="C29" s="19" t="s">
        <v>25</v>
      </c>
      <c r="D29" s="101"/>
      <c r="E29" s="102"/>
    </row>
    <row r="30" spans="2:5" ht="15.75">
      <c r="B30" s="19">
        <v>5</v>
      </c>
      <c r="C30" s="19" t="s">
        <v>26</v>
      </c>
      <c r="D30" s="101"/>
      <c r="E30" s="102"/>
    </row>
    <row r="31" spans="2:5" ht="15.75">
      <c r="B31" s="19">
        <v>6</v>
      </c>
      <c r="C31" s="19" t="s">
        <v>27</v>
      </c>
      <c r="D31" s="101"/>
      <c r="E31" s="102"/>
    </row>
    <row r="32" spans="2:5" ht="15.75">
      <c r="B32" s="19">
        <v>7</v>
      </c>
      <c r="C32" s="19" t="s">
        <v>28</v>
      </c>
      <c r="D32" s="101"/>
      <c r="E32" s="102"/>
    </row>
    <row r="33" spans="2:5" ht="15.75">
      <c r="B33" s="19"/>
      <c r="C33" s="19"/>
      <c r="D33" s="101"/>
      <c r="E33" s="102"/>
    </row>
    <row r="34" spans="2:5" ht="15.75">
      <c r="B34" s="19" t="s">
        <v>29</v>
      </c>
      <c r="C34" s="19"/>
      <c r="D34" s="101">
        <f>SUM(D26:E29,D32)+MAX(D30:E31)</f>
        <v>0</v>
      </c>
      <c r="E34" s="102"/>
    </row>
    <row r="35" spans="2:5">
      <c r="B35" s="104" t="s">
        <v>30</v>
      </c>
      <c r="C35" s="105"/>
      <c r="D35" s="105"/>
      <c r="E35" s="106"/>
    </row>
    <row r="36" spans="2:5" ht="15.75">
      <c r="B36" s="19">
        <v>1</v>
      </c>
      <c r="C36" s="19" t="s">
        <v>31</v>
      </c>
      <c r="D36" s="101"/>
      <c r="E36" s="102"/>
    </row>
    <row r="37" spans="2:5" ht="15.75">
      <c r="B37" s="19">
        <v>2</v>
      </c>
      <c r="C37" s="19" t="s">
        <v>32</v>
      </c>
      <c r="D37" s="101"/>
      <c r="E37" s="102"/>
    </row>
    <row r="38" spans="2:5" ht="15.75">
      <c r="B38" s="19">
        <v>3</v>
      </c>
      <c r="C38" s="19" t="s">
        <v>33</v>
      </c>
      <c r="D38" s="101"/>
      <c r="E38" s="102"/>
    </row>
    <row r="39" spans="2:5" ht="15.75">
      <c r="B39" s="19">
        <v>4</v>
      </c>
      <c r="C39" s="19" t="s">
        <v>34</v>
      </c>
      <c r="D39" s="103"/>
      <c r="E39" s="102"/>
    </row>
    <row r="40" spans="2:5" ht="15.75">
      <c r="B40" s="19">
        <v>5</v>
      </c>
      <c r="C40" s="19" t="s">
        <v>35</v>
      </c>
      <c r="D40" s="103"/>
      <c r="E40" s="102"/>
    </row>
    <row r="41" spans="2:5" ht="15.75">
      <c r="B41" s="19"/>
      <c r="C41" s="19"/>
      <c r="D41" s="20"/>
      <c r="E41" s="21"/>
    </row>
    <row r="42" spans="2:5" ht="15.75">
      <c r="B42" s="19" t="s">
        <v>29</v>
      </c>
      <c r="C42" s="19"/>
      <c r="D42" s="103">
        <f>SUM(D36:E41)</f>
        <v>0</v>
      </c>
      <c r="E42" s="102"/>
    </row>
    <row r="43" spans="2:5">
      <c r="B43" s="104" t="s">
        <v>36</v>
      </c>
      <c r="C43" s="105"/>
      <c r="D43" s="105"/>
      <c r="E43" s="106"/>
    </row>
    <row r="44" spans="2:5" ht="15.75">
      <c r="B44" s="19">
        <v>1</v>
      </c>
      <c r="C44" s="19" t="s">
        <v>37</v>
      </c>
      <c r="D44" s="101"/>
      <c r="E44" s="102"/>
    </row>
    <row r="45" spans="2:5" ht="15.75">
      <c r="B45" s="19">
        <v>2</v>
      </c>
      <c r="C45" s="19" t="s">
        <v>38</v>
      </c>
      <c r="D45" s="101"/>
      <c r="E45" s="102"/>
    </row>
    <row r="46" spans="2:5" ht="15.75">
      <c r="B46" s="19">
        <v>3</v>
      </c>
      <c r="C46" s="19" t="s">
        <v>39</v>
      </c>
      <c r="D46" s="101"/>
      <c r="E46" s="102"/>
    </row>
    <row r="47" spans="2:5" ht="15.75">
      <c r="B47" s="107" t="s">
        <v>29</v>
      </c>
      <c r="C47" s="108"/>
      <c r="D47" s="103"/>
      <c r="E47" s="102"/>
    </row>
    <row r="48" spans="2:5">
      <c r="B48" s="104" t="s">
        <v>40</v>
      </c>
      <c r="C48" s="105"/>
      <c r="D48" s="105"/>
      <c r="E48" s="106"/>
    </row>
    <row r="49" spans="2:5" ht="15.75">
      <c r="B49" s="19">
        <v>1</v>
      </c>
      <c r="C49" s="19" t="s">
        <v>41</v>
      </c>
      <c r="D49" s="101"/>
      <c r="E49" s="102"/>
    </row>
    <row r="50" spans="2:5" ht="15.75">
      <c r="B50" s="19">
        <v>2</v>
      </c>
      <c r="C50" s="19" t="s">
        <v>42</v>
      </c>
      <c r="D50" s="101"/>
      <c r="E50" s="102"/>
    </row>
    <row r="51" spans="2:5" ht="15.75">
      <c r="B51" s="19">
        <v>3</v>
      </c>
      <c r="C51" s="19" t="s">
        <v>43</v>
      </c>
      <c r="D51" s="101"/>
      <c r="E51" s="102"/>
    </row>
    <row r="52" spans="2:5" ht="15.75">
      <c r="B52" s="19">
        <v>4</v>
      </c>
      <c r="C52" s="19" t="s">
        <v>44</v>
      </c>
      <c r="D52" s="101"/>
      <c r="E52" s="102"/>
    </row>
    <row r="53" spans="2:5" ht="15.75">
      <c r="B53" s="19">
        <v>5</v>
      </c>
      <c r="C53" s="19" t="s">
        <v>45</v>
      </c>
      <c r="D53" s="101"/>
      <c r="E53" s="102"/>
    </row>
    <row r="54" spans="2:5" ht="15.75">
      <c r="B54" s="19">
        <v>6</v>
      </c>
      <c r="C54" s="19" t="s">
        <v>46</v>
      </c>
      <c r="D54" s="101"/>
      <c r="E54" s="102"/>
    </row>
    <row r="55" spans="2:5" ht="15.75">
      <c r="B55" s="19">
        <v>7</v>
      </c>
      <c r="C55" s="19" t="s">
        <v>47</v>
      </c>
      <c r="D55" s="101"/>
      <c r="E55" s="102"/>
    </row>
    <row r="56" spans="2:5" ht="15.75">
      <c r="B56" s="19">
        <v>8</v>
      </c>
      <c r="C56" s="19" t="s">
        <v>48</v>
      </c>
      <c r="D56" s="101"/>
      <c r="E56" s="102"/>
    </row>
    <row r="57" spans="2:5" ht="15.75">
      <c r="B57" s="19">
        <v>9</v>
      </c>
      <c r="C57" s="19" t="s">
        <v>49</v>
      </c>
      <c r="D57" s="101"/>
      <c r="E57" s="102"/>
    </row>
    <row r="58" spans="2:5" ht="15.75">
      <c r="B58" s="19">
        <v>10</v>
      </c>
      <c r="C58" s="19" t="s">
        <v>50</v>
      </c>
      <c r="D58" s="101"/>
      <c r="E58" s="102"/>
    </row>
    <row r="59" spans="2:5" ht="15.75">
      <c r="B59" s="19" t="s">
        <v>29</v>
      </c>
      <c r="C59" s="19"/>
      <c r="D59" s="101"/>
      <c r="E59" s="102"/>
    </row>
    <row r="60" spans="2:5">
      <c r="B60" s="22"/>
      <c r="C60" s="22"/>
      <c r="D60" s="22"/>
      <c r="E60" s="22"/>
    </row>
    <row r="61" spans="2:5" ht="15.75">
      <c r="B61" s="100" t="s">
        <v>51</v>
      </c>
      <c r="C61" s="100"/>
      <c r="D61" s="100"/>
      <c r="E61" s="100"/>
    </row>
    <row r="62" spans="2:5" ht="15.75">
      <c r="B62" s="23" t="s">
        <v>21</v>
      </c>
      <c r="C62" s="23" t="s">
        <v>30</v>
      </c>
      <c r="D62" s="23" t="s">
        <v>52</v>
      </c>
      <c r="E62" s="19"/>
    </row>
    <row r="63" spans="2:5" ht="15.75">
      <c r="B63" s="24">
        <f>D34</f>
        <v>0</v>
      </c>
      <c r="C63" s="24">
        <f>D42</f>
        <v>0</v>
      </c>
      <c r="D63" s="24">
        <f>D24+B63-C63</f>
        <v>1500</v>
      </c>
      <c r="E63" s="25"/>
    </row>
    <row r="64" spans="2:5">
      <c r="B64" s="19"/>
      <c r="C64" s="19"/>
      <c r="D64" s="19"/>
      <c r="E64" s="19"/>
    </row>
    <row r="65" spans="2:5">
      <c r="B65" s="19"/>
      <c r="C65" s="19"/>
      <c r="D65" s="19"/>
      <c r="E65" s="19"/>
    </row>
  </sheetData>
  <mergeCells count="46">
    <mergeCell ref="A1:C1"/>
    <mergeCell ref="C10:E10"/>
    <mergeCell ref="B11:E11"/>
    <mergeCell ref="A2:XFD2"/>
    <mergeCell ref="B4:E5"/>
    <mergeCell ref="C6:E6"/>
    <mergeCell ref="C7:E7"/>
    <mergeCell ref="C9:E9"/>
    <mergeCell ref="D29:E29"/>
    <mergeCell ref="D20:E20"/>
    <mergeCell ref="B24:C24"/>
    <mergeCell ref="B25:E25"/>
    <mergeCell ref="D26:E26"/>
    <mergeCell ref="D27:E27"/>
    <mergeCell ref="D28:E28"/>
    <mergeCell ref="D40:E40"/>
    <mergeCell ref="D30:E30"/>
    <mergeCell ref="D31:E31"/>
    <mergeCell ref="D32:E32"/>
    <mergeCell ref="D33:E33"/>
    <mergeCell ref="D34:E34"/>
    <mergeCell ref="B35:E35"/>
    <mergeCell ref="D36:E36"/>
    <mergeCell ref="D37:E37"/>
    <mergeCell ref="D38:E38"/>
    <mergeCell ref="D39:E39"/>
    <mergeCell ref="D53:E53"/>
    <mergeCell ref="D42:E42"/>
    <mergeCell ref="B43:E43"/>
    <mergeCell ref="D44:E44"/>
    <mergeCell ref="D45:E45"/>
    <mergeCell ref="D46:E46"/>
    <mergeCell ref="D47:E47"/>
    <mergeCell ref="B48:E48"/>
    <mergeCell ref="D49:E49"/>
    <mergeCell ref="D50:E50"/>
    <mergeCell ref="D51:E51"/>
    <mergeCell ref="D52:E52"/>
    <mergeCell ref="B47:C47"/>
    <mergeCell ref="B61:E61"/>
    <mergeCell ref="D54:E54"/>
    <mergeCell ref="D55:E55"/>
    <mergeCell ref="D56:E56"/>
    <mergeCell ref="D57:E57"/>
    <mergeCell ref="D58:E58"/>
    <mergeCell ref="D59:E59"/>
  </mergeCells>
  <hyperlinks>
    <hyperlink ref="A1:C1" r:id="rId1" display="produzido por Webtyper Bh"/>
  </hyperlinks>
  <pageMargins left="0.511811024" right="0.511811024" top="0.78740157499999996" bottom="0.78740157499999996" header="0.31496062000000002" footer="0.31496062000000002"/>
  <pageSetup paperSize="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5" name="Drop Down 2">
              <controlPr defaultSize="0" print="0" autoLine="0" autoPict="0">
                <anchor moveWithCells="1">
                  <from>
                    <xdr:col>2</xdr:col>
                    <xdr:colOff>9525</xdr:colOff>
                    <xdr:row>8</xdr:row>
                    <xdr:rowOff>19050</xdr:rowOff>
                  </from>
                  <to>
                    <xdr:col>5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H71651"/>
  <sheetViews>
    <sheetView topLeftCell="A10" zoomScale="70" zoomScaleNormal="70" workbookViewId="0">
      <selection sqref="A1:C1"/>
    </sheetView>
  </sheetViews>
  <sheetFormatPr defaultRowHeight="15" zeroHeight="1"/>
  <cols>
    <col min="1" max="1" width="28.5703125" style="6" customWidth="1"/>
    <col min="2" max="2" width="26.7109375" style="1" customWidth="1"/>
    <col min="3" max="3" width="23.7109375" style="3" customWidth="1"/>
    <col min="4" max="4" width="17.42578125" style="1" customWidth="1"/>
    <col min="5" max="5" width="17.7109375" style="1" customWidth="1"/>
    <col min="6" max="6" width="16" style="1" bestFit="1" customWidth="1"/>
    <col min="7" max="7" width="21.42578125" style="1" bestFit="1" customWidth="1"/>
    <col min="8" max="16384" width="9.140625" style="1"/>
  </cols>
  <sheetData>
    <row r="1" spans="1:8">
      <c r="A1" s="121" t="s">
        <v>421</v>
      </c>
      <c r="B1" s="121"/>
      <c r="C1" s="121"/>
    </row>
    <row r="2" spans="1:8" s="115" customFormat="1" ht="60" customHeight="1"/>
    <row r="3" spans="1:8">
      <c r="A3" s="1"/>
      <c r="C3" s="1"/>
    </row>
    <row r="4" spans="1:8" s="2" customFormat="1" ht="15" customHeight="1">
      <c r="A4" s="6"/>
      <c r="B4" s="119" t="s">
        <v>53</v>
      </c>
      <c r="C4" s="119"/>
      <c r="D4" s="119"/>
      <c r="E4" s="119"/>
      <c r="F4" s="119"/>
      <c r="G4" s="119"/>
    </row>
    <row r="5" spans="1:8" ht="15" customHeight="1">
      <c r="B5" s="120"/>
      <c r="C5" s="120"/>
      <c r="D5" s="120"/>
      <c r="E5" s="120"/>
      <c r="F5" s="120"/>
      <c r="G5" s="120"/>
      <c r="H5" s="5"/>
    </row>
    <row r="6" spans="1:8" ht="15" customHeight="1">
      <c r="B6" s="120"/>
      <c r="C6" s="120"/>
      <c r="D6" s="120"/>
      <c r="E6" s="120"/>
      <c r="F6" s="120"/>
      <c r="G6" s="120"/>
      <c r="H6" s="5"/>
    </row>
    <row r="7" spans="1:8">
      <c r="B7" s="4" t="s">
        <v>58</v>
      </c>
      <c r="C7" s="4" t="s">
        <v>54</v>
      </c>
      <c r="D7" s="4" t="s">
        <v>55</v>
      </c>
      <c r="E7" s="4" t="s">
        <v>56</v>
      </c>
      <c r="F7" s="4" t="s">
        <v>57</v>
      </c>
      <c r="G7" s="4" t="s">
        <v>59</v>
      </c>
    </row>
    <row r="8" spans="1:8">
      <c r="B8" s="1">
        <v>1</v>
      </c>
      <c r="C8" s="7" t="s">
        <v>75</v>
      </c>
      <c r="D8" s="3">
        <v>42767</v>
      </c>
      <c r="E8" s="1" t="s">
        <v>76</v>
      </c>
      <c r="F8" s="1" t="s">
        <v>77</v>
      </c>
      <c r="G8" s="1" t="s">
        <v>78</v>
      </c>
    </row>
    <row r="9" spans="1:8">
      <c r="B9" s="1">
        <v>2</v>
      </c>
      <c r="C9" s="7"/>
      <c r="D9" s="3"/>
      <c r="G9" s="1" t="s">
        <v>78</v>
      </c>
    </row>
    <row r="10" spans="1:8">
      <c r="B10" s="1">
        <v>3</v>
      </c>
      <c r="C10" s="7"/>
      <c r="D10" s="3"/>
      <c r="G10" s="1" t="s">
        <v>78</v>
      </c>
    </row>
    <row r="11" spans="1:8">
      <c r="B11" s="1">
        <v>4</v>
      </c>
      <c r="C11" s="7"/>
      <c r="D11" s="3"/>
      <c r="G11" s="1" t="s">
        <v>78</v>
      </c>
    </row>
    <row r="12" spans="1:8">
      <c r="B12" s="1">
        <v>5</v>
      </c>
      <c r="C12" s="7"/>
      <c r="D12" s="3"/>
      <c r="G12" s="1" t="s">
        <v>78</v>
      </c>
    </row>
    <row r="13" spans="1:8">
      <c r="B13" s="1">
        <v>6</v>
      </c>
      <c r="C13" s="7"/>
      <c r="D13" s="3"/>
      <c r="G13" s="1" t="s">
        <v>78</v>
      </c>
    </row>
    <row r="14" spans="1:8">
      <c r="B14" s="1">
        <v>7</v>
      </c>
      <c r="C14" s="7"/>
      <c r="D14" s="3"/>
      <c r="G14" s="1" t="s">
        <v>78</v>
      </c>
    </row>
    <row r="15" spans="1:8">
      <c r="B15" s="1">
        <v>8</v>
      </c>
      <c r="C15" s="7"/>
      <c r="D15" s="3"/>
      <c r="G15" s="1" t="s">
        <v>78</v>
      </c>
    </row>
    <row r="16" spans="1:8">
      <c r="B16" s="1">
        <v>9</v>
      </c>
      <c r="C16" s="7"/>
      <c r="D16" s="3"/>
      <c r="G16" s="1" t="s">
        <v>78</v>
      </c>
    </row>
    <row r="17" spans="2:7">
      <c r="B17" s="1">
        <v>10</v>
      </c>
      <c r="C17" s="7"/>
      <c r="D17" s="3"/>
      <c r="G17" s="1" t="s">
        <v>78</v>
      </c>
    </row>
    <row r="18" spans="2:7">
      <c r="B18" s="1">
        <v>11</v>
      </c>
      <c r="C18" s="7"/>
      <c r="D18" s="3"/>
      <c r="G18" s="1" t="s">
        <v>78</v>
      </c>
    </row>
    <row r="19" spans="2:7">
      <c r="B19" s="1">
        <v>12</v>
      </c>
      <c r="C19" s="7"/>
      <c r="D19" s="3"/>
      <c r="G19" s="1" t="s">
        <v>78</v>
      </c>
    </row>
    <row r="20" spans="2:7">
      <c r="B20" s="1">
        <v>13</v>
      </c>
      <c r="C20" s="7"/>
      <c r="D20" s="3"/>
      <c r="G20" s="1" t="s">
        <v>78</v>
      </c>
    </row>
    <row r="21" spans="2:7">
      <c r="B21" s="1">
        <v>14</v>
      </c>
      <c r="C21" s="7"/>
      <c r="D21" s="3"/>
      <c r="G21" s="1" t="s">
        <v>78</v>
      </c>
    </row>
    <row r="22" spans="2:7">
      <c r="B22" s="1">
        <v>15</v>
      </c>
      <c r="C22" s="7"/>
      <c r="D22" s="3"/>
      <c r="G22" s="1" t="s">
        <v>78</v>
      </c>
    </row>
    <row r="23" spans="2:7">
      <c r="B23" s="1">
        <v>16</v>
      </c>
      <c r="C23" s="7"/>
      <c r="D23" s="3"/>
      <c r="G23" s="1" t="s">
        <v>78</v>
      </c>
    </row>
    <row r="24" spans="2:7">
      <c r="B24" s="1">
        <v>17</v>
      </c>
      <c r="C24" s="7"/>
      <c r="D24" s="3"/>
      <c r="G24" s="1" t="s">
        <v>78</v>
      </c>
    </row>
    <row r="25" spans="2:7">
      <c r="B25" s="1">
        <v>18</v>
      </c>
      <c r="C25" s="7"/>
      <c r="D25" s="3"/>
      <c r="G25" s="1" t="s">
        <v>78</v>
      </c>
    </row>
    <row r="26" spans="2:7">
      <c r="B26" s="1">
        <v>19</v>
      </c>
      <c r="C26" s="7"/>
      <c r="D26" s="3"/>
      <c r="G26" s="1" t="s">
        <v>78</v>
      </c>
    </row>
    <row r="27" spans="2:7">
      <c r="B27" s="1">
        <v>20</v>
      </c>
      <c r="C27" s="7"/>
      <c r="D27" s="3"/>
      <c r="G27" s="1" t="s">
        <v>78</v>
      </c>
    </row>
    <row r="28" spans="2:7">
      <c r="B28" s="1">
        <v>21</v>
      </c>
      <c r="C28" s="7"/>
      <c r="D28" s="3"/>
      <c r="G28" s="1" t="s">
        <v>78</v>
      </c>
    </row>
    <row r="29" spans="2:7">
      <c r="B29" s="1">
        <v>22</v>
      </c>
      <c r="C29" s="7"/>
      <c r="D29" s="3"/>
      <c r="G29" s="1" t="s">
        <v>78</v>
      </c>
    </row>
    <row r="30" spans="2:7">
      <c r="B30" s="1">
        <v>23</v>
      </c>
      <c r="C30" s="7"/>
      <c r="D30" s="3"/>
      <c r="G30" s="1" t="s">
        <v>78</v>
      </c>
    </row>
    <row r="31" spans="2:7">
      <c r="B31" s="1">
        <v>24</v>
      </c>
      <c r="C31" s="7"/>
      <c r="D31" s="3"/>
      <c r="G31" s="1" t="s">
        <v>78</v>
      </c>
    </row>
    <row r="32" spans="2:7">
      <c r="B32" s="1">
        <v>25</v>
      </c>
      <c r="C32" s="7"/>
      <c r="D32" s="3"/>
      <c r="G32" s="1" t="s">
        <v>78</v>
      </c>
    </row>
    <row r="33" spans="2:7">
      <c r="B33" s="1">
        <v>26</v>
      </c>
      <c r="C33" s="7"/>
      <c r="D33" s="3"/>
      <c r="G33" s="1" t="s">
        <v>78</v>
      </c>
    </row>
    <row r="34" spans="2:7">
      <c r="B34" s="1">
        <v>27</v>
      </c>
      <c r="C34" s="7"/>
      <c r="D34" s="3"/>
      <c r="G34" s="1" t="s">
        <v>78</v>
      </c>
    </row>
    <row r="35" spans="2:7">
      <c r="B35" s="1">
        <v>28</v>
      </c>
      <c r="C35" s="7"/>
      <c r="D35" s="3"/>
      <c r="G35" s="1" t="s">
        <v>78</v>
      </c>
    </row>
    <row r="36" spans="2:7">
      <c r="B36" s="1">
        <v>29</v>
      </c>
      <c r="C36" s="7"/>
      <c r="D36" s="3"/>
      <c r="G36" s="1" t="s">
        <v>78</v>
      </c>
    </row>
    <row r="37" spans="2:7">
      <c r="B37" s="1">
        <v>30</v>
      </c>
      <c r="C37" s="7"/>
      <c r="D37" s="3"/>
      <c r="G37" s="1" t="s">
        <v>78</v>
      </c>
    </row>
    <row r="38" spans="2:7">
      <c r="B38" s="1">
        <v>31</v>
      </c>
      <c r="C38" s="7"/>
      <c r="D38" s="3"/>
      <c r="G38" s="1" t="s">
        <v>78</v>
      </c>
    </row>
    <row r="39" spans="2:7">
      <c r="B39" s="1">
        <v>32</v>
      </c>
      <c r="C39" s="7"/>
      <c r="D39" s="3"/>
      <c r="G39" s="1" t="s">
        <v>78</v>
      </c>
    </row>
    <row r="40" spans="2:7">
      <c r="B40" s="1">
        <v>33</v>
      </c>
      <c r="C40" s="7"/>
      <c r="D40" s="3"/>
      <c r="G40" s="1" t="s">
        <v>78</v>
      </c>
    </row>
    <row r="41" spans="2:7">
      <c r="B41" s="1">
        <v>34</v>
      </c>
      <c r="C41" s="7"/>
      <c r="D41" s="3"/>
      <c r="G41" s="1" t="s">
        <v>78</v>
      </c>
    </row>
    <row r="42" spans="2:7">
      <c r="B42" s="1">
        <v>35</v>
      </c>
      <c r="C42" s="7"/>
      <c r="D42" s="3"/>
      <c r="G42" s="1" t="s">
        <v>78</v>
      </c>
    </row>
    <row r="43" spans="2:7">
      <c r="B43" s="1">
        <v>36</v>
      </c>
      <c r="C43" s="7"/>
      <c r="D43" s="3"/>
      <c r="G43" s="1" t="s">
        <v>78</v>
      </c>
    </row>
    <row r="44" spans="2:7">
      <c r="B44" s="1">
        <v>37</v>
      </c>
      <c r="C44" s="7"/>
      <c r="D44" s="3"/>
      <c r="G44" s="1" t="s">
        <v>78</v>
      </c>
    </row>
    <row r="45" spans="2:7">
      <c r="B45" s="1">
        <v>38</v>
      </c>
      <c r="C45" s="7"/>
      <c r="D45" s="3"/>
      <c r="G45" s="1" t="s">
        <v>78</v>
      </c>
    </row>
    <row r="46" spans="2:7">
      <c r="B46" s="1">
        <v>39</v>
      </c>
      <c r="C46" s="7"/>
      <c r="D46" s="3"/>
      <c r="G46" s="1" t="s">
        <v>78</v>
      </c>
    </row>
    <row r="47" spans="2:7">
      <c r="B47" s="1">
        <v>40</v>
      </c>
      <c r="C47" s="7"/>
      <c r="D47" s="3"/>
      <c r="G47" s="1" t="s">
        <v>78</v>
      </c>
    </row>
    <row r="48" spans="2:7">
      <c r="B48" s="1">
        <v>41</v>
      </c>
      <c r="C48" s="7"/>
      <c r="D48" s="3"/>
      <c r="G48" s="1" t="s">
        <v>78</v>
      </c>
    </row>
    <row r="49" spans="2:7">
      <c r="B49" s="1">
        <v>42</v>
      </c>
      <c r="C49" s="7"/>
      <c r="D49" s="3"/>
      <c r="G49" s="1" t="s">
        <v>78</v>
      </c>
    </row>
    <row r="50" spans="2:7">
      <c r="B50" s="1">
        <v>43</v>
      </c>
      <c r="C50" s="7"/>
      <c r="D50" s="3"/>
      <c r="G50" s="1" t="s">
        <v>78</v>
      </c>
    </row>
    <row r="51" spans="2:7">
      <c r="B51" s="1">
        <v>44</v>
      </c>
      <c r="C51" s="7"/>
      <c r="D51" s="3"/>
      <c r="G51" s="1" t="s">
        <v>78</v>
      </c>
    </row>
    <row r="52" spans="2:7">
      <c r="B52" s="1">
        <v>45</v>
      </c>
      <c r="C52" s="7"/>
      <c r="D52" s="3"/>
      <c r="G52" s="1" t="s">
        <v>78</v>
      </c>
    </row>
    <row r="53" spans="2:7">
      <c r="B53" s="1">
        <v>46</v>
      </c>
      <c r="C53" s="7"/>
      <c r="D53" s="3"/>
      <c r="G53" s="1" t="s">
        <v>78</v>
      </c>
    </row>
    <row r="54" spans="2:7">
      <c r="B54" s="1">
        <v>47</v>
      </c>
      <c r="C54" s="7"/>
      <c r="D54" s="3"/>
      <c r="G54" s="1" t="s">
        <v>78</v>
      </c>
    </row>
    <row r="55" spans="2:7">
      <c r="B55" s="1">
        <v>48</v>
      </c>
      <c r="C55" s="7"/>
      <c r="D55" s="3"/>
      <c r="G55" s="1" t="s">
        <v>78</v>
      </c>
    </row>
    <row r="56" spans="2:7">
      <c r="B56" s="1">
        <v>49</v>
      </c>
      <c r="C56" s="7"/>
      <c r="D56" s="3"/>
      <c r="G56" s="1" t="s">
        <v>78</v>
      </c>
    </row>
    <row r="57" spans="2:7">
      <c r="B57" s="1">
        <v>50</v>
      </c>
      <c r="C57" s="7"/>
      <c r="D57" s="3"/>
      <c r="G57" s="1" t="s">
        <v>78</v>
      </c>
    </row>
    <row r="58" spans="2:7">
      <c r="B58" s="1">
        <v>51</v>
      </c>
      <c r="C58" s="7"/>
      <c r="D58" s="3"/>
    </row>
    <row r="59" spans="2:7"/>
    <row r="60" spans="2:7"/>
    <row r="61" spans="2:7"/>
    <row r="62" spans="2:7"/>
    <row r="63" spans="2:7"/>
    <row r="64" spans="2:7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</sheetData>
  <mergeCells count="3">
    <mergeCell ref="A2:XFD2"/>
    <mergeCell ref="B4:G6"/>
    <mergeCell ref="A1:C1"/>
  </mergeCells>
  <dataValidations count="1">
    <dataValidation type="list" errorStyle="information" allowBlank="1" showInputMessage="1" showErrorMessage="1" error="Escolha um Mês dentre os definidos" sqref="G8:G71647">
      <formula1>"Janeiro, Fevereiro, Março, Abril, Maio, Junho, Julho, Agosto, Setembro, Outubro, Novembro, Dezembro"</formula1>
    </dataValidation>
  </dataValidations>
  <hyperlinks>
    <hyperlink ref="A1:C1" r:id="rId1" display="produzido por Webtyper Bh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M57"/>
  <sheetViews>
    <sheetView tabSelected="1" topLeftCell="A4" zoomScale="70" zoomScaleNormal="70" workbookViewId="0">
      <selection sqref="A1:C1"/>
    </sheetView>
  </sheetViews>
  <sheetFormatPr defaultRowHeight="15"/>
  <cols>
    <col min="1" max="1" width="28.5703125" style="6" customWidth="1"/>
    <col min="2" max="2" width="26.7109375" style="1" customWidth="1"/>
    <col min="3" max="3" width="13.5703125" style="1" bestFit="1" customWidth="1"/>
    <col min="4" max="4" width="12.85546875" style="1" customWidth="1"/>
    <col min="5" max="5" width="20.5703125" style="1" bestFit="1" customWidth="1"/>
    <col min="6" max="6" width="9.140625" style="1"/>
    <col min="7" max="7" width="14" style="1" customWidth="1"/>
    <col min="8" max="8" width="9.140625" style="1"/>
    <col min="9" max="9" width="16" style="1" bestFit="1" customWidth="1"/>
    <col min="10" max="10" width="12.7109375" style="1" bestFit="1" customWidth="1"/>
    <col min="11" max="11" width="11.140625" style="1" bestFit="1" customWidth="1"/>
    <col min="12" max="12" width="13.7109375" style="1" bestFit="1" customWidth="1"/>
    <col min="13" max="13" width="18.5703125" style="1" bestFit="1" customWidth="1"/>
    <col min="14" max="16384" width="9.140625" style="1"/>
  </cols>
  <sheetData>
    <row r="1" spans="1:13">
      <c r="A1" s="121" t="s">
        <v>421</v>
      </c>
      <c r="B1" s="121"/>
      <c r="C1" s="121"/>
    </row>
    <row r="2" spans="1:13" s="115" customFormat="1" ht="60" customHeight="1"/>
    <row r="3" spans="1:13">
      <c r="A3" s="1"/>
    </row>
    <row r="4" spans="1:13" s="2" customFormat="1" ht="15" customHeight="1">
      <c r="A4" s="6"/>
    </row>
    <row r="5" spans="1:13" ht="15" customHeight="1">
      <c r="B5" s="122" t="s">
        <v>61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4"/>
    </row>
    <row r="6" spans="1:13" ht="60">
      <c r="B6" s="9" t="s">
        <v>72</v>
      </c>
      <c r="C6" s="9" t="s">
        <v>73</v>
      </c>
      <c r="D6" s="9" t="s">
        <v>62</v>
      </c>
      <c r="E6" s="10" t="s">
        <v>66</v>
      </c>
      <c r="F6" s="10" t="s">
        <v>63</v>
      </c>
      <c r="G6" s="9" t="s">
        <v>64</v>
      </c>
      <c r="H6" s="9" t="s">
        <v>65</v>
      </c>
      <c r="I6" s="10" t="s">
        <v>67</v>
      </c>
      <c r="J6" s="10" t="s">
        <v>68</v>
      </c>
      <c r="K6" s="10" t="s">
        <v>69</v>
      </c>
      <c r="L6" s="10" t="s">
        <v>70</v>
      </c>
      <c r="M6" s="10" t="s">
        <v>71</v>
      </c>
    </row>
    <row r="7" spans="1:13">
      <c r="B7" s="1">
        <v>1</v>
      </c>
      <c r="C7" s="7" t="str">
        <f>VLOOKUP(Tabelasalario[[#This Row],[Número de controle]],Tabelainfo[#All],2,0)</f>
        <v>Webtyper BH</v>
      </c>
      <c r="D7" s="8" t="s">
        <v>74</v>
      </c>
      <c r="E7" s="8">
        <v>1500</v>
      </c>
      <c r="F7" s="4">
        <v>23</v>
      </c>
      <c r="G7" s="4">
        <v>8</v>
      </c>
      <c r="H7" s="4">
        <v>240</v>
      </c>
      <c r="I7" s="8">
        <f>E7/30</f>
        <v>50</v>
      </c>
      <c r="J7" s="8">
        <f>E7/H7</f>
        <v>6.25</v>
      </c>
      <c r="K7" s="8">
        <f>IF(D7="Mensal",0,E7*G7/F7)</f>
        <v>0</v>
      </c>
      <c r="L7" s="8"/>
      <c r="M7" s="8">
        <f>SUM(Tabelasalario[[#This Row],[Sal Mensal]],Tabelasalario[[#This Row],[DSR]],Tabelasalario[[#This Row],[comissão]])</f>
        <v>1500</v>
      </c>
    </row>
    <row r="8" spans="1:13">
      <c r="B8" s="1">
        <v>2</v>
      </c>
      <c r="C8" s="7">
        <f>VLOOKUP(Tabelasalario[[#This Row],[Número de controle]],Tabelainfo[#All],2,0)</f>
        <v>0</v>
      </c>
      <c r="D8" s="8"/>
      <c r="E8" s="8"/>
      <c r="F8" s="4">
        <v>23</v>
      </c>
      <c r="G8" s="4">
        <v>8</v>
      </c>
      <c r="H8" s="4">
        <v>240</v>
      </c>
      <c r="I8" s="8">
        <f t="shared" ref="I8:I9" si="0">E8/30</f>
        <v>0</v>
      </c>
      <c r="J8" s="8">
        <f t="shared" ref="J8:J9" si="1">E8/H8</f>
        <v>0</v>
      </c>
      <c r="K8" s="8">
        <f t="shared" ref="K8:K9" si="2">IF(D8="Mensal",0,E8*G8/F8)</f>
        <v>0</v>
      </c>
      <c r="L8" s="8"/>
      <c r="M8" s="8">
        <f>SUM(Tabelasalario[[#This Row],[Sal Mensal]],Tabelasalario[[#This Row],[DSR]],Tabelasalario[[#This Row],[comissão]])</f>
        <v>0</v>
      </c>
    </row>
    <row r="9" spans="1:13">
      <c r="B9" s="1">
        <v>3</v>
      </c>
      <c r="C9" s="7">
        <f>VLOOKUP(Tabelasalario[[#This Row],[Número de controle]],Tabelainfo[#All],2,0)</f>
        <v>0</v>
      </c>
      <c r="D9" s="8"/>
      <c r="E9" s="8"/>
      <c r="F9" s="4">
        <v>23</v>
      </c>
      <c r="G9" s="4">
        <v>8</v>
      </c>
      <c r="H9" s="4">
        <v>240</v>
      </c>
      <c r="I9" s="8">
        <f t="shared" si="0"/>
        <v>0</v>
      </c>
      <c r="J9" s="8">
        <f t="shared" si="1"/>
        <v>0</v>
      </c>
      <c r="K9" s="8">
        <f t="shared" si="2"/>
        <v>0</v>
      </c>
      <c r="L9" s="8"/>
      <c r="M9" s="8">
        <f>SUM(Tabelasalario[[#This Row],[Sal Mensal]],Tabelasalario[[#This Row],[DSR]],Tabelasalario[[#This Row],[comissão]])</f>
        <v>0</v>
      </c>
    </row>
    <row r="10" spans="1:13">
      <c r="B10" s="1">
        <v>4</v>
      </c>
      <c r="C10" s="7">
        <f>VLOOKUP(Tabelasalario[[#This Row],[Número de controle]],Tabelainfo[#All],2,0)</f>
        <v>0</v>
      </c>
      <c r="D10" s="8"/>
      <c r="E10" s="8"/>
      <c r="F10" s="4">
        <v>23</v>
      </c>
      <c r="G10" s="4">
        <v>8</v>
      </c>
      <c r="H10" s="4">
        <v>240</v>
      </c>
      <c r="I10" s="8">
        <f t="shared" ref="I10" si="3">E10/30</f>
        <v>0</v>
      </c>
      <c r="J10" s="8">
        <f t="shared" ref="J10:J56" si="4">E10/H10</f>
        <v>0</v>
      </c>
      <c r="K10" s="8">
        <f t="shared" ref="K10" si="5">IF(D10="Mensal",0,E10*G10/F10)</f>
        <v>0</v>
      </c>
      <c r="L10" s="8"/>
      <c r="M10" s="8">
        <f>SUM(Tabelasalario[[#This Row],[Sal Mensal]],Tabelasalario[[#This Row],[DSR]],Tabelasalario[[#This Row],[comissão]])</f>
        <v>0</v>
      </c>
    </row>
    <row r="11" spans="1:13">
      <c r="B11" s="1">
        <v>5</v>
      </c>
      <c r="C11" s="7">
        <f>VLOOKUP(Tabelasalario[[#This Row],[Número de controle]],Tabelainfo[#All],2,0)</f>
        <v>0</v>
      </c>
      <c r="D11" s="8"/>
      <c r="E11" s="8"/>
      <c r="F11" s="4">
        <v>23</v>
      </c>
      <c r="G11" s="4">
        <v>8</v>
      </c>
      <c r="H11" s="4">
        <v>240</v>
      </c>
      <c r="I11" s="8">
        <f t="shared" ref="I11:I32" si="6">E11/30</f>
        <v>0</v>
      </c>
      <c r="J11" s="8">
        <f t="shared" si="4"/>
        <v>0</v>
      </c>
      <c r="K11" s="8">
        <f t="shared" ref="K11:K32" si="7">IF(D11="Mensal",0,E11*G11/F11)</f>
        <v>0</v>
      </c>
      <c r="L11" s="8"/>
      <c r="M11" s="8">
        <f>SUM(Tabelasalario[[#This Row],[Sal Mensal]],Tabelasalario[[#This Row],[DSR]],Tabelasalario[[#This Row],[comissão]])</f>
        <v>0</v>
      </c>
    </row>
    <row r="12" spans="1:13">
      <c r="B12" s="1">
        <v>6</v>
      </c>
      <c r="C12" s="7">
        <f>VLOOKUP(Tabelasalario[[#This Row],[Número de controle]],Tabelainfo[#All],2,0)</f>
        <v>0</v>
      </c>
      <c r="D12" s="8"/>
      <c r="E12" s="8"/>
      <c r="F12" s="4">
        <v>23</v>
      </c>
      <c r="G12" s="4">
        <v>8</v>
      </c>
      <c r="H12" s="4">
        <v>240</v>
      </c>
      <c r="I12" s="8">
        <f t="shared" si="6"/>
        <v>0</v>
      </c>
      <c r="J12" s="8">
        <f t="shared" si="4"/>
        <v>0</v>
      </c>
      <c r="K12" s="8">
        <f t="shared" si="7"/>
        <v>0</v>
      </c>
      <c r="L12" s="8"/>
      <c r="M12" s="8">
        <f>SUM(Tabelasalario[[#This Row],[Sal Mensal]],Tabelasalario[[#This Row],[DSR]],Tabelasalario[[#This Row],[comissão]])</f>
        <v>0</v>
      </c>
    </row>
    <row r="13" spans="1:13">
      <c r="B13" s="1">
        <v>7</v>
      </c>
      <c r="C13" s="7">
        <f>VLOOKUP(Tabelasalario[[#This Row],[Número de controle]],Tabelainfo[#All],2,0)</f>
        <v>0</v>
      </c>
      <c r="D13" s="8"/>
      <c r="E13" s="8"/>
      <c r="F13" s="4">
        <v>23</v>
      </c>
      <c r="G13" s="4">
        <v>8</v>
      </c>
      <c r="H13" s="4">
        <v>240</v>
      </c>
      <c r="I13" s="8">
        <f t="shared" si="6"/>
        <v>0</v>
      </c>
      <c r="J13" s="8">
        <f t="shared" si="4"/>
        <v>0</v>
      </c>
      <c r="K13" s="8">
        <f t="shared" si="7"/>
        <v>0</v>
      </c>
      <c r="L13" s="8"/>
      <c r="M13" s="8">
        <f>SUM(Tabelasalario[[#This Row],[Sal Mensal]],Tabelasalario[[#This Row],[DSR]],Tabelasalario[[#This Row],[comissão]])</f>
        <v>0</v>
      </c>
    </row>
    <row r="14" spans="1:13">
      <c r="B14" s="1">
        <v>8</v>
      </c>
      <c r="C14" s="7">
        <f>VLOOKUP(Tabelasalario[[#This Row],[Número de controle]],Tabelainfo[#All],2,0)</f>
        <v>0</v>
      </c>
      <c r="D14" s="8"/>
      <c r="E14" s="8"/>
      <c r="F14" s="4">
        <v>23</v>
      </c>
      <c r="G14" s="4">
        <v>8</v>
      </c>
      <c r="H14" s="4">
        <v>240</v>
      </c>
      <c r="I14" s="8">
        <f t="shared" si="6"/>
        <v>0</v>
      </c>
      <c r="J14" s="8">
        <f t="shared" si="4"/>
        <v>0</v>
      </c>
      <c r="K14" s="8">
        <f t="shared" si="7"/>
        <v>0</v>
      </c>
      <c r="L14" s="8"/>
      <c r="M14" s="8">
        <f>SUM(Tabelasalario[[#This Row],[Sal Mensal]],Tabelasalario[[#This Row],[DSR]],Tabelasalario[[#This Row],[comissão]])</f>
        <v>0</v>
      </c>
    </row>
    <row r="15" spans="1:13">
      <c r="B15" s="1">
        <v>9</v>
      </c>
      <c r="C15" s="7">
        <f>VLOOKUP(Tabelasalario[[#This Row],[Número de controle]],Tabelainfo[#All],2,0)</f>
        <v>0</v>
      </c>
      <c r="D15" s="8"/>
      <c r="E15" s="8"/>
      <c r="F15" s="4">
        <v>23</v>
      </c>
      <c r="G15" s="4">
        <v>8</v>
      </c>
      <c r="H15" s="4">
        <v>240</v>
      </c>
      <c r="I15" s="8">
        <f t="shared" si="6"/>
        <v>0</v>
      </c>
      <c r="J15" s="8">
        <f t="shared" si="4"/>
        <v>0</v>
      </c>
      <c r="K15" s="8">
        <f t="shared" si="7"/>
        <v>0</v>
      </c>
      <c r="L15" s="8"/>
      <c r="M15" s="8">
        <f>SUM(Tabelasalario[[#This Row],[Sal Mensal]],Tabelasalario[[#This Row],[DSR]],Tabelasalario[[#This Row],[comissão]])</f>
        <v>0</v>
      </c>
    </row>
    <row r="16" spans="1:13">
      <c r="B16" s="1">
        <v>10</v>
      </c>
      <c r="C16" s="7">
        <f>VLOOKUP(Tabelasalario[[#This Row],[Número de controle]],Tabelainfo[#All],2,0)</f>
        <v>0</v>
      </c>
      <c r="D16" s="8"/>
      <c r="E16" s="8"/>
      <c r="F16" s="4">
        <v>23</v>
      </c>
      <c r="G16" s="4">
        <v>8</v>
      </c>
      <c r="H16" s="4">
        <v>240</v>
      </c>
      <c r="I16" s="8">
        <f t="shared" si="6"/>
        <v>0</v>
      </c>
      <c r="J16" s="8">
        <f t="shared" si="4"/>
        <v>0</v>
      </c>
      <c r="K16" s="8">
        <f t="shared" si="7"/>
        <v>0</v>
      </c>
      <c r="L16" s="8"/>
      <c r="M16" s="8">
        <f>SUM(Tabelasalario[[#This Row],[Sal Mensal]],Tabelasalario[[#This Row],[DSR]],Tabelasalario[[#This Row],[comissão]])</f>
        <v>0</v>
      </c>
    </row>
    <row r="17" spans="2:13">
      <c r="B17" s="1">
        <v>11</v>
      </c>
      <c r="C17" s="7">
        <f>VLOOKUP(Tabelasalario[[#This Row],[Número de controle]],Tabelainfo[#All],2,0)</f>
        <v>0</v>
      </c>
      <c r="D17" s="8"/>
      <c r="E17" s="8"/>
      <c r="F17" s="4">
        <v>23</v>
      </c>
      <c r="G17" s="4">
        <v>8</v>
      </c>
      <c r="H17" s="4">
        <v>240</v>
      </c>
      <c r="I17" s="8">
        <f t="shared" si="6"/>
        <v>0</v>
      </c>
      <c r="J17" s="8">
        <f t="shared" si="4"/>
        <v>0</v>
      </c>
      <c r="K17" s="8">
        <f t="shared" si="7"/>
        <v>0</v>
      </c>
      <c r="L17" s="8"/>
      <c r="M17" s="8">
        <f>SUM(Tabelasalario[[#This Row],[Sal Mensal]],Tabelasalario[[#This Row],[DSR]],Tabelasalario[[#This Row],[comissão]])</f>
        <v>0</v>
      </c>
    </row>
    <row r="18" spans="2:13">
      <c r="B18" s="1">
        <v>12</v>
      </c>
      <c r="C18" s="7">
        <f>VLOOKUP(Tabelasalario[[#This Row],[Número de controle]],Tabelainfo[#All],2,0)</f>
        <v>0</v>
      </c>
      <c r="D18" s="8"/>
      <c r="E18" s="8"/>
      <c r="F18" s="4">
        <v>23</v>
      </c>
      <c r="G18" s="4">
        <v>8</v>
      </c>
      <c r="H18" s="4">
        <v>240</v>
      </c>
      <c r="I18" s="8">
        <f t="shared" si="6"/>
        <v>0</v>
      </c>
      <c r="J18" s="8">
        <f t="shared" si="4"/>
        <v>0</v>
      </c>
      <c r="K18" s="8">
        <f t="shared" si="7"/>
        <v>0</v>
      </c>
      <c r="L18" s="8"/>
      <c r="M18" s="8">
        <f>SUM(Tabelasalario[[#This Row],[Sal Mensal]],Tabelasalario[[#This Row],[DSR]],Tabelasalario[[#This Row],[comissão]])</f>
        <v>0</v>
      </c>
    </row>
    <row r="19" spans="2:13">
      <c r="B19" s="1">
        <v>13</v>
      </c>
      <c r="C19" s="7">
        <f>VLOOKUP(Tabelasalario[[#This Row],[Número de controle]],Tabelainfo[#All],2,0)</f>
        <v>0</v>
      </c>
      <c r="D19" s="8"/>
      <c r="E19" s="8"/>
      <c r="F19" s="4">
        <v>23</v>
      </c>
      <c r="G19" s="4">
        <v>8</v>
      </c>
      <c r="H19" s="4">
        <v>240</v>
      </c>
      <c r="I19" s="8">
        <f t="shared" si="6"/>
        <v>0</v>
      </c>
      <c r="J19" s="8">
        <f t="shared" si="4"/>
        <v>0</v>
      </c>
      <c r="K19" s="8">
        <f t="shared" si="7"/>
        <v>0</v>
      </c>
      <c r="L19" s="8"/>
      <c r="M19" s="8">
        <f>SUM(Tabelasalario[[#This Row],[Sal Mensal]],Tabelasalario[[#This Row],[DSR]],Tabelasalario[[#This Row],[comissão]])</f>
        <v>0</v>
      </c>
    </row>
    <row r="20" spans="2:13">
      <c r="B20" s="1">
        <v>14</v>
      </c>
      <c r="C20" s="7">
        <f>VLOOKUP(Tabelasalario[[#This Row],[Número de controle]],Tabelainfo[#All],2,0)</f>
        <v>0</v>
      </c>
      <c r="D20" s="8"/>
      <c r="E20" s="8"/>
      <c r="F20" s="4">
        <v>23</v>
      </c>
      <c r="G20" s="4">
        <v>8</v>
      </c>
      <c r="H20" s="4">
        <v>240</v>
      </c>
      <c r="I20" s="8">
        <f t="shared" si="6"/>
        <v>0</v>
      </c>
      <c r="J20" s="8">
        <f t="shared" si="4"/>
        <v>0</v>
      </c>
      <c r="K20" s="8">
        <f t="shared" si="7"/>
        <v>0</v>
      </c>
      <c r="L20" s="8"/>
      <c r="M20" s="8">
        <f>SUM(Tabelasalario[[#This Row],[Sal Mensal]],Tabelasalario[[#This Row],[DSR]],Tabelasalario[[#This Row],[comissão]])</f>
        <v>0</v>
      </c>
    </row>
    <row r="21" spans="2:13">
      <c r="B21" s="1">
        <v>15</v>
      </c>
      <c r="C21" s="7">
        <f>VLOOKUP(Tabelasalario[[#This Row],[Número de controle]],Tabelainfo[#All],2,0)</f>
        <v>0</v>
      </c>
      <c r="D21" s="8"/>
      <c r="E21" s="8"/>
      <c r="F21" s="4">
        <v>23</v>
      </c>
      <c r="G21" s="4">
        <v>8</v>
      </c>
      <c r="H21" s="4">
        <v>240</v>
      </c>
      <c r="I21" s="8">
        <f t="shared" si="6"/>
        <v>0</v>
      </c>
      <c r="J21" s="8">
        <f t="shared" si="4"/>
        <v>0</v>
      </c>
      <c r="K21" s="8">
        <f t="shared" si="7"/>
        <v>0</v>
      </c>
      <c r="L21" s="8"/>
      <c r="M21" s="8">
        <f>SUM(Tabelasalario[[#This Row],[Sal Mensal]],Tabelasalario[[#This Row],[DSR]],Tabelasalario[[#This Row],[comissão]])</f>
        <v>0</v>
      </c>
    </row>
    <row r="22" spans="2:13">
      <c r="B22" s="1">
        <v>16</v>
      </c>
      <c r="C22" s="7">
        <f>VLOOKUP(Tabelasalario[[#This Row],[Número de controle]],Tabelainfo[#All],2,0)</f>
        <v>0</v>
      </c>
      <c r="D22" s="8"/>
      <c r="E22" s="8"/>
      <c r="F22" s="4">
        <v>23</v>
      </c>
      <c r="G22" s="4">
        <v>8</v>
      </c>
      <c r="H22" s="4">
        <v>240</v>
      </c>
      <c r="I22" s="8">
        <f t="shared" si="6"/>
        <v>0</v>
      </c>
      <c r="J22" s="8">
        <f t="shared" si="4"/>
        <v>0</v>
      </c>
      <c r="K22" s="8">
        <f t="shared" si="7"/>
        <v>0</v>
      </c>
      <c r="L22" s="8"/>
      <c r="M22" s="8">
        <f>SUM(Tabelasalario[[#This Row],[Sal Mensal]],Tabelasalario[[#This Row],[DSR]],Tabelasalario[[#This Row],[comissão]])</f>
        <v>0</v>
      </c>
    </row>
    <row r="23" spans="2:13">
      <c r="B23" s="1">
        <v>17</v>
      </c>
      <c r="C23" s="7">
        <f>VLOOKUP(Tabelasalario[[#This Row],[Número de controle]],Tabelainfo[#All],2,0)</f>
        <v>0</v>
      </c>
      <c r="D23" s="8"/>
      <c r="E23" s="8"/>
      <c r="F23" s="4">
        <v>23</v>
      </c>
      <c r="G23" s="4">
        <v>8</v>
      </c>
      <c r="H23" s="4">
        <v>240</v>
      </c>
      <c r="I23" s="8">
        <f t="shared" si="6"/>
        <v>0</v>
      </c>
      <c r="J23" s="8">
        <f t="shared" si="4"/>
        <v>0</v>
      </c>
      <c r="K23" s="8">
        <f t="shared" si="7"/>
        <v>0</v>
      </c>
      <c r="L23" s="8"/>
      <c r="M23" s="8">
        <f>SUM(Tabelasalario[[#This Row],[Sal Mensal]],Tabelasalario[[#This Row],[DSR]],Tabelasalario[[#This Row],[comissão]])</f>
        <v>0</v>
      </c>
    </row>
    <row r="24" spans="2:13">
      <c r="B24" s="1">
        <v>18</v>
      </c>
      <c r="C24" s="7">
        <f>VLOOKUP(Tabelasalario[[#This Row],[Número de controle]],Tabelainfo[#All],2,0)</f>
        <v>0</v>
      </c>
      <c r="D24" s="8"/>
      <c r="E24" s="8"/>
      <c r="F24" s="4">
        <v>23</v>
      </c>
      <c r="G24" s="4">
        <v>8</v>
      </c>
      <c r="H24" s="4">
        <v>240</v>
      </c>
      <c r="I24" s="8">
        <f t="shared" si="6"/>
        <v>0</v>
      </c>
      <c r="J24" s="8">
        <f t="shared" si="4"/>
        <v>0</v>
      </c>
      <c r="K24" s="8">
        <f t="shared" si="7"/>
        <v>0</v>
      </c>
      <c r="L24" s="8"/>
      <c r="M24" s="8">
        <f>SUM(Tabelasalario[[#This Row],[Sal Mensal]],Tabelasalario[[#This Row],[DSR]],Tabelasalario[[#This Row],[comissão]])</f>
        <v>0</v>
      </c>
    </row>
    <row r="25" spans="2:13">
      <c r="B25" s="1">
        <v>19</v>
      </c>
      <c r="C25" s="7">
        <f>VLOOKUP(Tabelasalario[[#This Row],[Número de controle]],Tabelainfo[#All],2,0)</f>
        <v>0</v>
      </c>
      <c r="D25" s="8"/>
      <c r="E25" s="8"/>
      <c r="F25" s="4">
        <v>23</v>
      </c>
      <c r="G25" s="4">
        <v>8</v>
      </c>
      <c r="H25" s="4">
        <v>240</v>
      </c>
      <c r="I25" s="8">
        <f t="shared" si="6"/>
        <v>0</v>
      </c>
      <c r="J25" s="8">
        <f t="shared" si="4"/>
        <v>0</v>
      </c>
      <c r="K25" s="8">
        <f t="shared" si="7"/>
        <v>0</v>
      </c>
      <c r="L25" s="8"/>
      <c r="M25" s="8">
        <f>SUM(Tabelasalario[[#This Row],[Sal Mensal]],Tabelasalario[[#This Row],[DSR]],Tabelasalario[[#This Row],[comissão]])</f>
        <v>0</v>
      </c>
    </row>
    <row r="26" spans="2:13">
      <c r="B26" s="1">
        <v>20</v>
      </c>
      <c r="C26" s="7">
        <f>VLOOKUP(Tabelasalario[[#This Row],[Número de controle]],Tabelainfo[#All],2,0)</f>
        <v>0</v>
      </c>
      <c r="D26" s="8"/>
      <c r="E26" s="8"/>
      <c r="F26" s="4">
        <v>23</v>
      </c>
      <c r="G26" s="4">
        <v>8</v>
      </c>
      <c r="H26" s="4">
        <v>240</v>
      </c>
      <c r="I26" s="8">
        <f t="shared" si="6"/>
        <v>0</v>
      </c>
      <c r="J26" s="8">
        <f t="shared" si="4"/>
        <v>0</v>
      </c>
      <c r="K26" s="8">
        <f t="shared" si="7"/>
        <v>0</v>
      </c>
      <c r="L26" s="8"/>
      <c r="M26" s="8">
        <f>SUM(Tabelasalario[[#This Row],[Sal Mensal]],Tabelasalario[[#This Row],[DSR]],Tabelasalario[[#This Row],[comissão]])</f>
        <v>0</v>
      </c>
    </row>
    <row r="27" spans="2:13">
      <c r="B27" s="1">
        <v>21</v>
      </c>
      <c r="C27" s="7">
        <f>VLOOKUP(Tabelasalario[[#This Row],[Número de controle]],Tabelainfo[#All],2,0)</f>
        <v>0</v>
      </c>
      <c r="D27" s="8"/>
      <c r="E27" s="8"/>
      <c r="F27" s="4">
        <v>23</v>
      </c>
      <c r="G27" s="4">
        <v>8</v>
      </c>
      <c r="H27" s="4">
        <v>240</v>
      </c>
      <c r="I27" s="8">
        <f t="shared" si="6"/>
        <v>0</v>
      </c>
      <c r="J27" s="8">
        <f t="shared" si="4"/>
        <v>0</v>
      </c>
      <c r="K27" s="8">
        <f t="shared" si="7"/>
        <v>0</v>
      </c>
      <c r="L27" s="8"/>
      <c r="M27" s="8">
        <f>SUM(Tabelasalario[[#This Row],[Sal Mensal]],Tabelasalario[[#This Row],[DSR]],Tabelasalario[[#This Row],[comissão]])</f>
        <v>0</v>
      </c>
    </row>
    <row r="28" spans="2:13">
      <c r="B28" s="1">
        <v>22</v>
      </c>
      <c r="C28" s="7">
        <f>VLOOKUP(Tabelasalario[[#This Row],[Número de controle]],Tabelainfo[#All],2,0)</f>
        <v>0</v>
      </c>
      <c r="D28" s="8"/>
      <c r="E28" s="8"/>
      <c r="F28" s="4">
        <v>23</v>
      </c>
      <c r="G28" s="4">
        <v>8</v>
      </c>
      <c r="H28" s="4">
        <v>240</v>
      </c>
      <c r="I28" s="8">
        <f t="shared" si="6"/>
        <v>0</v>
      </c>
      <c r="J28" s="8">
        <f t="shared" si="4"/>
        <v>0</v>
      </c>
      <c r="K28" s="8">
        <f t="shared" si="7"/>
        <v>0</v>
      </c>
      <c r="L28" s="8"/>
      <c r="M28" s="8">
        <f>SUM(Tabelasalario[[#This Row],[Sal Mensal]],Tabelasalario[[#This Row],[DSR]],Tabelasalario[[#This Row],[comissão]])</f>
        <v>0</v>
      </c>
    </row>
    <row r="29" spans="2:13">
      <c r="B29" s="1">
        <v>23</v>
      </c>
      <c r="C29" s="7">
        <f>VLOOKUP(Tabelasalario[[#This Row],[Número de controle]],Tabelainfo[#All],2,0)</f>
        <v>0</v>
      </c>
      <c r="D29" s="8"/>
      <c r="E29" s="8"/>
      <c r="F29" s="4">
        <v>23</v>
      </c>
      <c r="G29" s="4">
        <v>8</v>
      </c>
      <c r="H29" s="4">
        <v>240</v>
      </c>
      <c r="I29" s="8">
        <f t="shared" si="6"/>
        <v>0</v>
      </c>
      <c r="J29" s="8">
        <f t="shared" si="4"/>
        <v>0</v>
      </c>
      <c r="K29" s="8">
        <f t="shared" si="7"/>
        <v>0</v>
      </c>
      <c r="L29" s="8"/>
      <c r="M29" s="8">
        <f>SUM(Tabelasalario[[#This Row],[Sal Mensal]],Tabelasalario[[#This Row],[DSR]],Tabelasalario[[#This Row],[comissão]])</f>
        <v>0</v>
      </c>
    </row>
    <row r="30" spans="2:13">
      <c r="B30" s="1">
        <v>24</v>
      </c>
      <c r="C30" s="7">
        <f>VLOOKUP(Tabelasalario[[#This Row],[Número de controle]],Tabelainfo[#All],2,0)</f>
        <v>0</v>
      </c>
      <c r="D30" s="8"/>
      <c r="E30" s="8"/>
      <c r="F30" s="4">
        <v>23</v>
      </c>
      <c r="G30" s="4">
        <v>8</v>
      </c>
      <c r="H30" s="4">
        <v>240</v>
      </c>
      <c r="I30" s="8">
        <f t="shared" si="6"/>
        <v>0</v>
      </c>
      <c r="J30" s="8">
        <f t="shared" si="4"/>
        <v>0</v>
      </c>
      <c r="K30" s="8">
        <f t="shared" si="7"/>
        <v>0</v>
      </c>
      <c r="L30" s="8"/>
      <c r="M30" s="8">
        <f>SUM(Tabelasalario[[#This Row],[Sal Mensal]],Tabelasalario[[#This Row],[DSR]],Tabelasalario[[#This Row],[comissão]])</f>
        <v>0</v>
      </c>
    </row>
    <row r="31" spans="2:13">
      <c r="B31" s="1">
        <v>25</v>
      </c>
      <c r="C31" s="7">
        <f>VLOOKUP(Tabelasalario[[#This Row],[Número de controle]],Tabelainfo[#All],2,0)</f>
        <v>0</v>
      </c>
      <c r="D31" s="8"/>
      <c r="E31" s="8"/>
      <c r="F31" s="4">
        <v>23</v>
      </c>
      <c r="G31" s="4">
        <v>8</v>
      </c>
      <c r="H31" s="4">
        <v>240</v>
      </c>
      <c r="I31" s="8">
        <f t="shared" si="6"/>
        <v>0</v>
      </c>
      <c r="J31" s="8">
        <f t="shared" si="4"/>
        <v>0</v>
      </c>
      <c r="K31" s="8">
        <f t="shared" si="7"/>
        <v>0</v>
      </c>
      <c r="L31" s="8"/>
      <c r="M31" s="8">
        <f>SUM(Tabelasalario[[#This Row],[Sal Mensal]],Tabelasalario[[#This Row],[DSR]],Tabelasalario[[#This Row],[comissão]])</f>
        <v>0</v>
      </c>
    </row>
    <row r="32" spans="2:13">
      <c r="B32" s="1">
        <v>26</v>
      </c>
      <c r="C32" s="7">
        <f>VLOOKUP(Tabelasalario[[#This Row],[Número de controle]],Tabelainfo[#All],2,0)</f>
        <v>0</v>
      </c>
      <c r="D32" s="8"/>
      <c r="E32" s="8"/>
      <c r="F32" s="4">
        <v>23</v>
      </c>
      <c r="G32" s="4">
        <v>8</v>
      </c>
      <c r="H32" s="4">
        <v>240</v>
      </c>
      <c r="I32" s="8">
        <f t="shared" si="6"/>
        <v>0</v>
      </c>
      <c r="J32" s="8">
        <f t="shared" si="4"/>
        <v>0</v>
      </c>
      <c r="K32" s="8">
        <f t="shared" si="7"/>
        <v>0</v>
      </c>
      <c r="L32" s="8"/>
      <c r="M32" s="8">
        <f>SUM(Tabelasalario[[#This Row],[Sal Mensal]],Tabelasalario[[#This Row],[DSR]],Tabelasalario[[#This Row],[comissão]])</f>
        <v>0</v>
      </c>
    </row>
    <row r="33" spans="2:13">
      <c r="B33" s="1">
        <v>27</v>
      </c>
      <c r="C33" s="7">
        <f>VLOOKUP(Tabelasalario[[#This Row],[Número de controle]],Tabelainfo[#All],2,0)</f>
        <v>0</v>
      </c>
      <c r="D33" s="8"/>
      <c r="E33" s="8"/>
      <c r="F33" s="4">
        <v>23</v>
      </c>
      <c r="G33" s="4">
        <v>8</v>
      </c>
      <c r="H33" s="4">
        <v>240</v>
      </c>
      <c r="I33" s="8">
        <f t="shared" ref="I33" si="8">E33/30</f>
        <v>0</v>
      </c>
      <c r="J33" s="8">
        <f t="shared" si="4"/>
        <v>0</v>
      </c>
      <c r="K33" s="8">
        <f t="shared" ref="K33" si="9">IF(D33="Mensal",0,E33*G33/F33)</f>
        <v>0</v>
      </c>
      <c r="L33" s="8"/>
      <c r="M33" s="8">
        <f>SUM(Tabelasalario[[#This Row],[Sal Mensal]],Tabelasalario[[#This Row],[DSR]],Tabelasalario[[#This Row],[comissão]])</f>
        <v>0</v>
      </c>
    </row>
    <row r="34" spans="2:13">
      <c r="B34" s="1">
        <v>28</v>
      </c>
      <c r="C34" s="7">
        <f>VLOOKUP(Tabelasalario[[#This Row],[Número de controle]],Tabelainfo[#All],2,0)</f>
        <v>0</v>
      </c>
      <c r="D34" s="8"/>
      <c r="E34" s="8"/>
      <c r="F34" s="4">
        <v>23</v>
      </c>
      <c r="G34" s="4">
        <v>8</v>
      </c>
      <c r="H34" s="4">
        <v>240</v>
      </c>
      <c r="I34" s="8">
        <f t="shared" ref="I34:I56" si="10">E34/30</f>
        <v>0</v>
      </c>
      <c r="J34" s="8">
        <f t="shared" si="4"/>
        <v>0</v>
      </c>
      <c r="K34" s="11">
        <f t="shared" ref="K34:K56" si="11">IF(D34="Mensal",0,E34*G34/F34)</f>
        <v>0</v>
      </c>
      <c r="L34" s="8"/>
      <c r="M34" s="8">
        <f>SUM(Tabelasalario[[#This Row],[Sal Mensal]],Tabelasalario[[#This Row],[DSR]],Tabelasalario[[#This Row],[comissão]])</f>
        <v>0</v>
      </c>
    </row>
    <row r="35" spans="2:13">
      <c r="B35" s="1">
        <v>29</v>
      </c>
      <c r="C35" s="7">
        <f>VLOOKUP(Tabelasalario[[#This Row],[Número de controle]],Tabelainfo[#All],2,0)</f>
        <v>0</v>
      </c>
      <c r="D35" s="8"/>
      <c r="E35" s="8"/>
      <c r="F35" s="4">
        <v>23</v>
      </c>
      <c r="G35" s="4">
        <v>8</v>
      </c>
      <c r="H35" s="4">
        <v>240</v>
      </c>
      <c r="I35" s="8">
        <f t="shared" si="10"/>
        <v>0</v>
      </c>
      <c r="J35" s="8">
        <f t="shared" si="4"/>
        <v>0</v>
      </c>
      <c r="K35" s="11">
        <f t="shared" si="11"/>
        <v>0</v>
      </c>
      <c r="L35" s="8"/>
      <c r="M35" s="8">
        <f>SUM(Tabelasalario[[#This Row],[Sal Mensal]],Tabelasalario[[#This Row],[DSR]],Tabelasalario[[#This Row],[comissão]])</f>
        <v>0</v>
      </c>
    </row>
    <row r="36" spans="2:13">
      <c r="B36" s="1">
        <v>30</v>
      </c>
      <c r="C36" s="7">
        <f>VLOOKUP(Tabelasalario[[#This Row],[Número de controle]],Tabelainfo[#All],2,0)</f>
        <v>0</v>
      </c>
      <c r="D36" s="8"/>
      <c r="E36" s="8"/>
      <c r="F36" s="4">
        <v>23</v>
      </c>
      <c r="G36" s="4">
        <v>8</v>
      </c>
      <c r="H36" s="4">
        <v>240</v>
      </c>
      <c r="I36" s="8">
        <f t="shared" si="10"/>
        <v>0</v>
      </c>
      <c r="J36" s="8">
        <f t="shared" si="4"/>
        <v>0</v>
      </c>
      <c r="K36" s="11">
        <f t="shared" si="11"/>
        <v>0</v>
      </c>
      <c r="L36" s="8"/>
      <c r="M36" s="8">
        <f>SUM(Tabelasalario[[#This Row],[Sal Mensal]],Tabelasalario[[#This Row],[DSR]],Tabelasalario[[#This Row],[comissão]])</f>
        <v>0</v>
      </c>
    </row>
    <row r="37" spans="2:13">
      <c r="B37" s="1">
        <v>31</v>
      </c>
      <c r="C37" s="7">
        <f>VLOOKUP(Tabelasalario[[#This Row],[Número de controle]],Tabelainfo[#All],2,0)</f>
        <v>0</v>
      </c>
      <c r="D37" s="8"/>
      <c r="E37" s="8"/>
      <c r="F37" s="4">
        <v>23</v>
      </c>
      <c r="G37" s="4">
        <v>8</v>
      </c>
      <c r="H37" s="4">
        <v>240</v>
      </c>
      <c r="I37" s="8">
        <f t="shared" si="10"/>
        <v>0</v>
      </c>
      <c r="J37" s="8">
        <f t="shared" si="4"/>
        <v>0</v>
      </c>
      <c r="K37" s="11">
        <f t="shared" si="11"/>
        <v>0</v>
      </c>
      <c r="L37" s="8"/>
      <c r="M37" s="8">
        <f>SUM(Tabelasalario[[#This Row],[Sal Mensal]],Tabelasalario[[#This Row],[DSR]],Tabelasalario[[#This Row],[comissão]])</f>
        <v>0</v>
      </c>
    </row>
    <row r="38" spans="2:13">
      <c r="B38" s="1">
        <v>32</v>
      </c>
      <c r="C38" s="7">
        <f>VLOOKUP(Tabelasalario[[#This Row],[Número de controle]],Tabelainfo[#All],2,0)</f>
        <v>0</v>
      </c>
      <c r="D38" s="8"/>
      <c r="E38" s="8"/>
      <c r="F38" s="4">
        <v>23</v>
      </c>
      <c r="G38" s="4">
        <v>8</v>
      </c>
      <c r="H38" s="4">
        <v>240</v>
      </c>
      <c r="I38" s="8">
        <f t="shared" si="10"/>
        <v>0</v>
      </c>
      <c r="J38" s="8">
        <f t="shared" si="4"/>
        <v>0</v>
      </c>
      <c r="K38" s="11">
        <f t="shared" si="11"/>
        <v>0</v>
      </c>
      <c r="L38" s="8"/>
      <c r="M38" s="8">
        <f>SUM(Tabelasalario[[#This Row],[Sal Mensal]],Tabelasalario[[#This Row],[DSR]],Tabelasalario[[#This Row],[comissão]])</f>
        <v>0</v>
      </c>
    </row>
    <row r="39" spans="2:13">
      <c r="B39" s="1">
        <v>33</v>
      </c>
      <c r="C39" s="7">
        <f>VLOOKUP(Tabelasalario[[#This Row],[Número de controle]],Tabelainfo[#All],2,0)</f>
        <v>0</v>
      </c>
      <c r="D39" s="8"/>
      <c r="E39" s="8"/>
      <c r="F39" s="4">
        <v>23</v>
      </c>
      <c r="G39" s="4">
        <v>8</v>
      </c>
      <c r="H39" s="4">
        <v>240</v>
      </c>
      <c r="I39" s="8">
        <f t="shared" si="10"/>
        <v>0</v>
      </c>
      <c r="J39" s="8">
        <f t="shared" si="4"/>
        <v>0</v>
      </c>
      <c r="K39" s="11">
        <f t="shared" si="11"/>
        <v>0</v>
      </c>
      <c r="L39" s="8"/>
      <c r="M39" s="8">
        <f>SUM(Tabelasalario[[#This Row],[Sal Mensal]],Tabelasalario[[#This Row],[DSR]],Tabelasalario[[#This Row],[comissão]])</f>
        <v>0</v>
      </c>
    </row>
    <row r="40" spans="2:13">
      <c r="B40" s="1">
        <v>34</v>
      </c>
      <c r="C40" s="7">
        <f>VLOOKUP(Tabelasalario[[#This Row],[Número de controle]],Tabelainfo[#All],2,0)</f>
        <v>0</v>
      </c>
      <c r="D40" s="8"/>
      <c r="E40" s="8"/>
      <c r="F40" s="4">
        <v>23</v>
      </c>
      <c r="G40" s="4">
        <v>8</v>
      </c>
      <c r="H40" s="4">
        <v>240</v>
      </c>
      <c r="I40" s="8">
        <f t="shared" si="10"/>
        <v>0</v>
      </c>
      <c r="J40" s="8">
        <f t="shared" si="4"/>
        <v>0</v>
      </c>
      <c r="K40" s="11">
        <f t="shared" si="11"/>
        <v>0</v>
      </c>
      <c r="L40" s="8"/>
      <c r="M40" s="8">
        <f>SUM(Tabelasalario[[#This Row],[Sal Mensal]],Tabelasalario[[#This Row],[DSR]],Tabelasalario[[#This Row],[comissão]])</f>
        <v>0</v>
      </c>
    </row>
    <row r="41" spans="2:13">
      <c r="B41" s="1">
        <v>35</v>
      </c>
      <c r="C41" s="7">
        <f>VLOOKUP(Tabelasalario[[#This Row],[Número de controle]],Tabelainfo[#All],2,0)</f>
        <v>0</v>
      </c>
      <c r="D41" s="8"/>
      <c r="E41" s="8"/>
      <c r="F41" s="4">
        <v>23</v>
      </c>
      <c r="G41" s="4">
        <v>8</v>
      </c>
      <c r="H41" s="4">
        <v>240</v>
      </c>
      <c r="I41" s="8">
        <f t="shared" si="10"/>
        <v>0</v>
      </c>
      <c r="J41" s="8">
        <f t="shared" si="4"/>
        <v>0</v>
      </c>
      <c r="K41" s="11">
        <f t="shared" si="11"/>
        <v>0</v>
      </c>
      <c r="L41" s="8"/>
      <c r="M41" s="8">
        <f>SUM(Tabelasalario[[#This Row],[Sal Mensal]],Tabelasalario[[#This Row],[DSR]],Tabelasalario[[#This Row],[comissão]])</f>
        <v>0</v>
      </c>
    </row>
    <row r="42" spans="2:13">
      <c r="B42" s="1">
        <v>36</v>
      </c>
      <c r="C42" s="7">
        <f>VLOOKUP(Tabelasalario[[#This Row],[Número de controle]],Tabelainfo[#All],2,0)</f>
        <v>0</v>
      </c>
      <c r="D42" s="8"/>
      <c r="E42" s="8"/>
      <c r="F42" s="4">
        <v>23</v>
      </c>
      <c r="G42" s="4">
        <v>8</v>
      </c>
      <c r="H42" s="4">
        <v>240</v>
      </c>
      <c r="I42" s="8">
        <f t="shared" si="10"/>
        <v>0</v>
      </c>
      <c r="J42" s="8">
        <f t="shared" si="4"/>
        <v>0</v>
      </c>
      <c r="K42" s="11">
        <f t="shared" si="11"/>
        <v>0</v>
      </c>
      <c r="L42" s="8"/>
      <c r="M42" s="8">
        <f>SUM(Tabelasalario[[#This Row],[Sal Mensal]],Tabelasalario[[#This Row],[DSR]],Tabelasalario[[#This Row],[comissão]])</f>
        <v>0</v>
      </c>
    </row>
    <row r="43" spans="2:13">
      <c r="B43" s="1">
        <v>37</v>
      </c>
      <c r="C43" s="7">
        <f>VLOOKUP(Tabelasalario[[#This Row],[Número de controle]],Tabelainfo[#All],2,0)</f>
        <v>0</v>
      </c>
      <c r="D43" s="8"/>
      <c r="E43" s="8"/>
      <c r="F43" s="4">
        <v>23</v>
      </c>
      <c r="G43" s="4">
        <v>8</v>
      </c>
      <c r="H43" s="4">
        <v>240</v>
      </c>
      <c r="I43" s="8">
        <f t="shared" si="10"/>
        <v>0</v>
      </c>
      <c r="J43" s="8">
        <f t="shared" si="4"/>
        <v>0</v>
      </c>
      <c r="K43" s="11">
        <f t="shared" si="11"/>
        <v>0</v>
      </c>
      <c r="L43" s="8"/>
      <c r="M43" s="8">
        <f>SUM(Tabelasalario[[#This Row],[Sal Mensal]],Tabelasalario[[#This Row],[DSR]],Tabelasalario[[#This Row],[comissão]])</f>
        <v>0</v>
      </c>
    </row>
    <row r="44" spans="2:13">
      <c r="B44" s="1">
        <v>38</v>
      </c>
      <c r="C44" s="7">
        <f>VLOOKUP(Tabelasalario[[#This Row],[Número de controle]],Tabelainfo[#All],2,0)</f>
        <v>0</v>
      </c>
      <c r="D44" s="8"/>
      <c r="E44" s="8"/>
      <c r="F44" s="4">
        <v>23</v>
      </c>
      <c r="G44" s="4">
        <v>8</v>
      </c>
      <c r="H44" s="4">
        <v>240</v>
      </c>
      <c r="I44" s="8">
        <f t="shared" si="10"/>
        <v>0</v>
      </c>
      <c r="J44" s="8">
        <f t="shared" si="4"/>
        <v>0</v>
      </c>
      <c r="K44" s="11">
        <f t="shared" si="11"/>
        <v>0</v>
      </c>
      <c r="L44" s="8"/>
      <c r="M44" s="8">
        <f>SUM(Tabelasalario[[#This Row],[Sal Mensal]],Tabelasalario[[#This Row],[DSR]],Tabelasalario[[#This Row],[comissão]])</f>
        <v>0</v>
      </c>
    </row>
    <row r="45" spans="2:13">
      <c r="B45" s="1">
        <v>39</v>
      </c>
      <c r="C45" s="7">
        <f>VLOOKUP(Tabelasalario[[#This Row],[Número de controle]],Tabelainfo[#All],2,0)</f>
        <v>0</v>
      </c>
      <c r="D45" s="8"/>
      <c r="E45" s="8"/>
      <c r="F45" s="4">
        <v>23</v>
      </c>
      <c r="G45" s="4">
        <v>8</v>
      </c>
      <c r="H45" s="4">
        <v>240</v>
      </c>
      <c r="I45" s="8">
        <f t="shared" si="10"/>
        <v>0</v>
      </c>
      <c r="J45" s="8">
        <f t="shared" si="4"/>
        <v>0</v>
      </c>
      <c r="K45" s="11">
        <f t="shared" si="11"/>
        <v>0</v>
      </c>
      <c r="L45" s="8"/>
      <c r="M45" s="8">
        <f>SUM(Tabelasalario[[#This Row],[Sal Mensal]],Tabelasalario[[#This Row],[DSR]],Tabelasalario[[#This Row],[comissão]])</f>
        <v>0</v>
      </c>
    </row>
    <row r="46" spans="2:13">
      <c r="B46" s="1">
        <v>40</v>
      </c>
      <c r="C46" s="7">
        <f>VLOOKUP(Tabelasalario[[#This Row],[Número de controle]],Tabelainfo[#All],2,0)</f>
        <v>0</v>
      </c>
      <c r="D46" s="8"/>
      <c r="E46" s="8"/>
      <c r="F46" s="4">
        <v>23</v>
      </c>
      <c r="G46" s="4">
        <v>8</v>
      </c>
      <c r="H46" s="4">
        <v>240</v>
      </c>
      <c r="I46" s="8">
        <f t="shared" si="10"/>
        <v>0</v>
      </c>
      <c r="J46" s="8">
        <f t="shared" si="4"/>
        <v>0</v>
      </c>
      <c r="K46" s="11">
        <f t="shared" si="11"/>
        <v>0</v>
      </c>
      <c r="L46" s="8"/>
      <c r="M46" s="8">
        <f>SUM(Tabelasalario[[#This Row],[Sal Mensal]],Tabelasalario[[#This Row],[DSR]],Tabelasalario[[#This Row],[comissão]])</f>
        <v>0</v>
      </c>
    </row>
    <row r="47" spans="2:13">
      <c r="B47" s="1">
        <v>41</v>
      </c>
      <c r="C47" s="7">
        <f>VLOOKUP(Tabelasalario[[#This Row],[Número de controle]],Tabelainfo[#All],2,0)</f>
        <v>0</v>
      </c>
      <c r="D47" s="8"/>
      <c r="E47" s="8"/>
      <c r="F47" s="4">
        <v>23</v>
      </c>
      <c r="G47" s="4">
        <v>8</v>
      </c>
      <c r="H47" s="4">
        <v>240</v>
      </c>
      <c r="I47" s="8">
        <f t="shared" si="10"/>
        <v>0</v>
      </c>
      <c r="J47" s="8">
        <f t="shared" si="4"/>
        <v>0</v>
      </c>
      <c r="K47" s="11">
        <f t="shared" si="11"/>
        <v>0</v>
      </c>
      <c r="L47" s="8"/>
      <c r="M47" s="8">
        <f>SUM(Tabelasalario[[#This Row],[Sal Mensal]],Tabelasalario[[#This Row],[DSR]],Tabelasalario[[#This Row],[comissão]])</f>
        <v>0</v>
      </c>
    </row>
    <row r="48" spans="2:13">
      <c r="B48" s="1">
        <v>42</v>
      </c>
      <c r="C48" s="7">
        <f>VLOOKUP(Tabelasalario[[#This Row],[Número de controle]],Tabelainfo[#All],2,0)</f>
        <v>0</v>
      </c>
      <c r="D48" s="8"/>
      <c r="E48" s="8"/>
      <c r="F48" s="4">
        <v>23</v>
      </c>
      <c r="G48" s="4">
        <v>8</v>
      </c>
      <c r="H48" s="4">
        <v>240</v>
      </c>
      <c r="I48" s="8">
        <f t="shared" si="10"/>
        <v>0</v>
      </c>
      <c r="J48" s="8">
        <f t="shared" si="4"/>
        <v>0</v>
      </c>
      <c r="K48" s="11">
        <f t="shared" si="11"/>
        <v>0</v>
      </c>
      <c r="L48" s="8"/>
      <c r="M48" s="8">
        <f>SUM(Tabelasalario[[#This Row],[Sal Mensal]],Tabelasalario[[#This Row],[DSR]],Tabelasalario[[#This Row],[comissão]])</f>
        <v>0</v>
      </c>
    </row>
    <row r="49" spans="2:13">
      <c r="B49" s="1">
        <v>43</v>
      </c>
      <c r="C49" s="7">
        <f>VLOOKUP(Tabelasalario[[#This Row],[Número de controle]],Tabelainfo[#All],2,0)</f>
        <v>0</v>
      </c>
      <c r="D49" s="8"/>
      <c r="E49" s="8"/>
      <c r="F49" s="4">
        <v>23</v>
      </c>
      <c r="G49" s="4">
        <v>8</v>
      </c>
      <c r="H49" s="4">
        <v>240</v>
      </c>
      <c r="I49" s="8">
        <f t="shared" si="10"/>
        <v>0</v>
      </c>
      <c r="J49" s="8">
        <f t="shared" si="4"/>
        <v>0</v>
      </c>
      <c r="K49" s="11">
        <f t="shared" si="11"/>
        <v>0</v>
      </c>
      <c r="L49" s="8"/>
      <c r="M49" s="8">
        <f>SUM(Tabelasalario[[#This Row],[Sal Mensal]],Tabelasalario[[#This Row],[DSR]],Tabelasalario[[#This Row],[comissão]])</f>
        <v>0</v>
      </c>
    </row>
    <row r="50" spans="2:13">
      <c r="B50" s="1">
        <v>44</v>
      </c>
      <c r="C50" s="7">
        <f>VLOOKUP(Tabelasalario[[#This Row],[Número de controle]],Tabelainfo[#All],2,0)</f>
        <v>0</v>
      </c>
      <c r="D50" s="8"/>
      <c r="E50" s="8"/>
      <c r="F50" s="4">
        <v>23</v>
      </c>
      <c r="G50" s="4">
        <v>8</v>
      </c>
      <c r="H50" s="4">
        <v>240</v>
      </c>
      <c r="I50" s="8">
        <f t="shared" si="10"/>
        <v>0</v>
      </c>
      <c r="J50" s="8">
        <f t="shared" si="4"/>
        <v>0</v>
      </c>
      <c r="K50" s="11">
        <f t="shared" si="11"/>
        <v>0</v>
      </c>
      <c r="L50" s="8"/>
      <c r="M50" s="8">
        <f>SUM(Tabelasalario[[#This Row],[Sal Mensal]],Tabelasalario[[#This Row],[DSR]],Tabelasalario[[#This Row],[comissão]])</f>
        <v>0</v>
      </c>
    </row>
    <row r="51" spans="2:13">
      <c r="B51" s="1">
        <v>45</v>
      </c>
      <c r="C51" s="7">
        <f>VLOOKUP(Tabelasalario[[#This Row],[Número de controle]],Tabelainfo[#All],2,0)</f>
        <v>0</v>
      </c>
      <c r="D51" s="8"/>
      <c r="E51" s="8"/>
      <c r="F51" s="4">
        <v>23</v>
      </c>
      <c r="G51" s="4">
        <v>8</v>
      </c>
      <c r="H51" s="4">
        <v>240</v>
      </c>
      <c r="I51" s="8">
        <f t="shared" si="10"/>
        <v>0</v>
      </c>
      <c r="J51" s="8">
        <f t="shared" si="4"/>
        <v>0</v>
      </c>
      <c r="K51" s="11">
        <f t="shared" si="11"/>
        <v>0</v>
      </c>
      <c r="L51" s="8"/>
      <c r="M51" s="8">
        <f>SUM(Tabelasalario[[#This Row],[Sal Mensal]],Tabelasalario[[#This Row],[DSR]],Tabelasalario[[#This Row],[comissão]])</f>
        <v>0</v>
      </c>
    </row>
    <row r="52" spans="2:13">
      <c r="B52" s="1">
        <v>46</v>
      </c>
      <c r="C52" s="7">
        <f>VLOOKUP(Tabelasalario[[#This Row],[Número de controle]],Tabelainfo[#All],2,0)</f>
        <v>0</v>
      </c>
      <c r="D52" s="8"/>
      <c r="E52" s="8"/>
      <c r="F52" s="4">
        <v>23</v>
      </c>
      <c r="G52" s="4">
        <v>8</v>
      </c>
      <c r="H52" s="4">
        <v>240</v>
      </c>
      <c r="I52" s="8">
        <f t="shared" si="10"/>
        <v>0</v>
      </c>
      <c r="J52" s="8">
        <f t="shared" si="4"/>
        <v>0</v>
      </c>
      <c r="K52" s="11">
        <f t="shared" si="11"/>
        <v>0</v>
      </c>
      <c r="L52" s="8"/>
      <c r="M52" s="8">
        <f>SUM(Tabelasalario[[#This Row],[Sal Mensal]],Tabelasalario[[#This Row],[DSR]],Tabelasalario[[#This Row],[comissão]])</f>
        <v>0</v>
      </c>
    </row>
    <row r="53" spans="2:13">
      <c r="B53" s="1">
        <v>47</v>
      </c>
      <c r="C53" s="7">
        <f>VLOOKUP(Tabelasalario[[#This Row],[Número de controle]],Tabelainfo[#All],2,0)</f>
        <v>0</v>
      </c>
      <c r="D53" s="8"/>
      <c r="E53" s="8"/>
      <c r="F53" s="4">
        <v>23</v>
      </c>
      <c r="G53" s="4">
        <v>8</v>
      </c>
      <c r="H53" s="4">
        <v>240</v>
      </c>
      <c r="I53" s="8">
        <f t="shared" si="10"/>
        <v>0</v>
      </c>
      <c r="J53" s="8">
        <f t="shared" si="4"/>
        <v>0</v>
      </c>
      <c r="K53" s="11">
        <f t="shared" si="11"/>
        <v>0</v>
      </c>
      <c r="L53" s="8"/>
      <c r="M53" s="8">
        <f>SUM(Tabelasalario[[#This Row],[Sal Mensal]],Tabelasalario[[#This Row],[DSR]],Tabelasalario[[#This Row],[comissão]])</f>
        <v>0</v>
      </c>
    </row>
    <row r="54" spans="2:13">
      <c r="B54" s="1">
        <v>48</v>
      </c>
      <c r="C54" s="7">
        <f>VLOOKUP(Tabelasalario[[#This Row],[Número de controle]],Tabelainfo[#All],2,0)</f>
        <v>0</v>
      </c>
      <c r="D54" s="8"/>
      <c r="E54" s="8"/>
      <c r="F54" s="4">
        <v>23</v>
      </c>
      <c r="G54" s="4">
        <v>8</v>
      </c>
      <c r="H54" s="4">
        <v>240</v>
      </c>
      <c r="I54" s="8">
        <f t="shared" si="10"/>
        <v>0</v>
      </c>
      <c r="J54" s="8">
        <f t="shared" si="4"/>
        <v>0</v>
      </c>
      <c r="K54" s="11">
        <f t="shared" si="11"/>
        <v>0</v>
      </c>
      <c r="L54" s="8"/>
      <c r="M54" s="8">
        <f>SUM(Tabelasalario[[#This Row],[Sal Mensal]],Tabelasalario[[#This Row],[DSR]],Tabelasalario[[#This Row],[comissão]])</f>
        <v>0</v>
      </c>
    </row>
    <row r="55" spans="2:13">
      <c r="B55" s="1">
        <v>49</v>
      </c>
      <c r="C55" s="7">
        <f>VLOOKUP(Tabelasalario[[#This Row],[Número de controle]],Tabelainfo[#All],2,0)</f>
        <v>0</v>
      </c>
      <c r="D55" s="8"/>
      <c r="E55" s="8"/>
      <c r="F55" s="4">
        <v>23</v>
      </c>
      <c r="G55" s="4">
        <v>8</v>
      </c>
      <c r="H55" s="4">
        <v>240</v>
      </c>
      <c r="I55" s="8">
        <f t="shared" si="10"/>
        <v>0</v>
      </c>
      <c r="J55" s="8">
        <f t="shared" si="4"/>
        <v>0</v>
      </c>
      <c r="K55" s="11">
        <f t="shared" si="11"/>
        <v>0</v>
      </c>
      <c r="L55" s="8"/>
      <c r="M55" s="8">
        <f>SUM(Tabelasalario[[#This Row],[Sal Mensal]],Tabelasalario[[#This Row],[DSR]],Tabelasalario[[#This Row],[comissão]])</f>
        <v>0</v>
      </c>
    </row>
    <row r="56" spans="2:13">
      <c r="B56" s="1">
        <v>50</v>
      </c>
      <c r="C56" s="7">
        <f>VLOOKUP(Tabelasalario[[#This Row],[Número de controle]],Tabelainfo[#All],2,0)</f>
        <v>0</v>
      </c>
      <c r="D56" s="8"/>
      <c r="E56" s="8"/>
      <c r="F56" s="4">
        <v>23</v>
      </c>
      <c r="G56" s="4">
        <v>8</v>
      </c>
      <c r="H56" s="4">
        <v>240</v>
      </c>
      <c r="I56" s="8">
        <f t="shared" si="10"/>
        <v>0</v>
      </c>
      <c r="J56" s="8">
        <f t="shared" si="4"/>
        <v>0</v>
      </c>
      <c r="K56" s="11">
        <f t="shared" si="11"/>
        <v>0</v>
      </c>
      <c r="L56" s="8"/>
      <c r="M56" s="8">
        <f>SUM(Tabelasalario[[#This Row],[Sal Mensal]],Tabelasalario[[#This Row],[DSR]],Tabelasalario[[#This Row],[comissão]])</f>
        <v>0</v>
      </c>
    </row>
    <row r="57" spans="2:13">
      <c r="B57" s="1">
        <v>51</v>
      </c>
      <c r="C57" s="7">
        <f>VLOOKUP(Tabelasalario[[#This Row],[Número de controle]],Tabelainfo[#All],2,0)</f>
        <v>0</v>
      </c>
      <c r="D57" s="8"/>
      <c r="E57" s="8"/>
      <c r="F57" s="4">
        <v>23</v>
      </c>
      <c r="G57" s="4">
        <v>8</v>
      </c>
      <c r="H57" s="4">
        <v>240</v>
      </c>
      <c r="I57" s="8">
        <f t="shared" ref="I57" si="12">E57/30</f>
        <v>0</v>
      </c>
      <c r="J57" s="8">
        <f t="shared" ref="J57" si="13">E57/H57</f>
        <v>0</v>
      </c>
      <c r="K57" s="11">
        <f t="shared" ref="K57" si="14">IF(D57="Mensal",0,E57*G57/F57)</f>
        <v>0</v>
      </c>
      <c r="L57" s="8"/>
      <c r="M57" s="8">
        <f>SUM(Tabelasalario[[#This Row],[Sal Mensal]],Tabelasalario[[#This Row],[DSR]],Tabelasalario[[#This Row],[comissão]])</f>
        <v>0</v>
      </c>
    </row>
  </sheetData>
  <mergeCells count="3">
    <mergeCell ref="A2:XFD2"/>
    <mergeCell ref="B5:M5"/>
    <mergeCell ref="A1:C1"/>
  </mergeCells>
  <dataValidations count="1">
    <dataValidation type="list" allowBlank="1" showInputMessage="1" showErrorMessage="1" sqref="D7:D57">
      <formula1>"Mensal, Horista, Diário, Comissionado"</formula1>
    </dataValidation>
  </dataValidations>
  <hyperlinks>
    <hyperlink ref="A1:C1" r:id="rId1" display="produzido por Webtyper Bh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6"/>
  <dimension ref="A1:AM113943"/>
  <sheetViews>
    <sheetView topLeftCell="A37" zoomScale="70" zoomScaleNormal="70" workbookViewId="0">
      <selection sqref="A1:C1"/>
    </sheetView>
  </sheetViews>
  <sheetFormatPr defaultRowHeight="15" zeroHeight="1"/>
  <cols>
    <col min="1" max="1" width="28.5703125" style="6" customWidth="1"/>
    <col min="2" max="2" width="14.28515625" style="69" customWidth="1"/>
    <col min="3" max="3" width="26.7109375" style="1" customWidth="1"/>
    <col min="4" max="4" width="12.7109375" style="1" bestFit="1" customWidth="1"/>
    <col min="5" max="5" width="9.140625" style="1"/>
    <col min="6" max="6" width="20.5703125" style="1" bestFit="1" customWidth="1"/>
    <col min="7" max="7" width="19.28515625" style="1" bestFit="1" customWidth="1"/>
    <col min="8" max="8" width="20" style="1" bestFit="1" customWidth="1"/>
    <col min="9" max="9" width="15.85546875" style="1" bestFit="1" customWidth="1"/>
    <col min="10" max="10" width="17.140625" style="1" bestFit="1" customWidth="1"/>
    <col min="11" max="11" width="27.42578125" style="1" bestFit="1" customWidth="1"/>
    <col min="12" max="12" width="23.140625" style="1" bestFit="1" customWidth="1"/>
    <col min="13" max="16384" width="9.140625" style="1"/>
  </cols>
  <sheetData>
    <row r="1" spans="1:39">
      <c r="A1" s="121" t="s">
        <v>421</v>
      </c>
      <c r="B1" s="121"/>
      <c r="C1" s="121"/>
    </row>
    <row r="2" spans="1:39" s="6" customFormat="1" ht="60" customHeight="1"/>
    <row r="3" spans="1:39">
      <c r="A3" s="1"/>
      <c r="B3" s="1"/>
    </row>
    <row r="4" spans="1:39" s="2" customFormat="1" ht="15" customHeight="1">
      <c r="A4" s="6"/>
      <c r="B4" s="1"/>
      <c r="C4" s="70"/>
    </row>
    <row r="5" spans="1:39" ht="15" customHeight="1" thickBot="1">
      <c r="B5" s="1"/>
      <c r="C5" s="71"/>
      <c r="D5" s="72"/>
      <c r="E5" s="72"/>
      <c r="F5" s="72"/>
      <c r="G5" s="72"/>
      <c r="H5" s="72"/>
      <c r="I5" s="72"/>
      <c r="J5" s="72"/>
    </row>
    <row r="6" spans="1:39" ht="30" thickBot="1">
      <c r="B6" s="1"/>
      <c r="C6" s="125" t="s">
        <v>98</v>
      </c>
      <c r="D6" s="126"/>
      <c r="E6" s="126"/>
      <c r="F6" s="126"/>
      <c r="G6" s="126"/>
      <c r="H6" s="126"/>
      <c r="I6" s="126"/>
      <c r="J6" s="126"/>
      <c r="K6" s="40"/>
      <c r="L6" s="41"/>
      <c r="P6" s="82" t="s">
        <v>99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</row>
    <row r="7" spans="1:39" ht="16.5" thickBot="1">
      <c r="B7" s="1"/>
      <c r="C7" s="73"/>
      <c r="D7" s="74"/>
      <c r="E7" s="74"/>
      <c r="F7" s="74"/>
      <c r="G7" s="74"/>
      <c r="H7" s="74"/>
      <c r="I7" s="74"/>
      <c r="J7" s="74"/>
      <c r="K7" s="42"/>
      <c r="L7" s="43"/>
      <c r="P7" s="81" t="s">
        <v>100</v>
      </c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</row>
    <row r="8" spans="1:39" ht="16.5" thickBot="1">
      <c r="B8" s="1"/>
      <c r="C8" s="75" t="s">
        <v>79</v>
      </c>
      <c r="D8" s="44" t="s">
        <v>80</v>
      </c>
      <c r="E8" s="45"/>
      <c r="F8" s="44" t="s">
        <v>81</v>
      </c>
      <c r="G8" s="44" t="s">
        <v>82</v>
      </c>
      <c r="H8" s="44" t="s">
        <v>83</v>
      </c>
      <c r="I8" s="44" t="s">
        <v>84</v>
      </c>
      <c r="J8" s="46" t="s">
        <v>85</v>
      </c>
      <c r="K8" s="46" t="s">
        <v>86</v>
      </c>
      <c r="L8" s="44" t="s">
        <v>87</v>
      </c>
      <c r="P8" s="127" t="s">
        <v>101</v>
      </c>
      <c r="Q8" s="128"/>
      <c r="R8" s="127" t="s">
        <v>102</v>
      </c>
      <c r="S8" s="128"/>
      <c r="T8" s="129" t="s">
        <v>103</v>
      </c>
      <c r="U8" s="130"/>
      <c r="V8" s="127" t="s">
        <v>104</v>
      </c>
      <c r="W8" s="128"/>
      <c r="X8" s="129" t="s">
        <v>105</v>
      </c>
      <c r="Y8" s="130"/>
      <c r="Z8" s="127" t="s">
        <v>106</v>
      </c>
      <c r="AA8" s="128"/>
      <c r="AB8" s="127" t="s">
        <v>107</v>
      </c>
      <c r="AC8" s="128"/>
      <c r="AD8" s="129" t="s">
        <v>108</v>
      </c>
      <c r="AE8" s="130"/>
      <c r="AF8" s="127" t="s">
        <v>109</v>
      </c>
      <c r="AG8" s="128"/>
      <c r="AH8" s="129" t="s">
        <v>110</v>
      </c>
      <c r="AI8" s="130"/>
      <c r="AJ8" s="129" t="s">
        <v>111</v>
      </c>
      <c r="AK8" s="130"/>
      <c r="AL8" s="127" t="s">
        <v>112</v>
      </c>
      <c r="AM8" s="128"/>
    </row>
    <row r="9" spans="1:39" ht="21.75" thickBot="1">
      <c r="B9" s="1"/>
      <c r="C9" s="73"/>
      <c r="D9" s="74"/>
      <c r="E9" s="74"/>
      <c r="F9" s="74"/>
      <c r="G9" s="74"/>
      <c r="H9" s="74"/>
      <c r="I9" s="74"/>
      <c r="J9" s="74"/>
      <c r="K9" s="42"/>
      <c r="L9" s="47"/>
      <c r="P9" s="137" t="s">
        <v>113</v>
      </c>
      <c r="Q9" s="138"/>
      <c r="R9" s="131" t="s">
        <v>114</v>
      </c>
      <c r="S9" s="132"/>
      <c r="T9" s="131" t="s">
        <v>114</v>
      </c>
      <c r="U9" s="132"/>
      <c r="V9" s="135" t="s">
        <v>115</v>
      </c>
      <c r="W9" s="136"/>
      <c r="X9" s="83" t="s">
        <v>116</v>
      </c>
      <c r="Y9" s="85" t="s">
        <v>117</v>
      </c>
      <c r="Z9" s="131" t="s">
        <v>118</v>
      </c>
      <c r="AA9" s="132"/>
      <c r="AB9" s="135" t="s">
        <v>115</v>
      </c>
      <c r="AC9" s="136"/>
      <c r="AD9" s="131" t="s">
        <v>119</v>
      </c>
      <c r="AE9" s="132"/>
      <c r="AF9" s="131" t="s">
        <v>120</v>
      </c>
      <c r="AG9" s="132"/>
      <c r="AH9" s="133" t="s">
        <v>121</v>
      </c>
      <c r="AI9" s="134"/>
      <c r="AJ9" s="131" t="s">
        <v>114</v>
      </c>
      <c r="AK9" s="132"/>
      <c r="AL9" s="131" t="s">
        <v>120</v>
      </c>
      <c r="AM9" s="132"/>
    </row>
    <row r="10" spans="1:39" ht="16.5" thickBot="1">
      <c r="B10" s="1"/>
      <c r="C10" s="76" t="s">
        <v>91</v>
      </c>
      <c r="D10" s="38">
        <v>42826</v>
      </c>
      <c r="E10" s="77"/>
      <c r="F10" s="39"/>
      <c r="G10" s="39"/>
      <c r="H10" s="39"/>
      <c r="I10" s="39"/>
      <c r="J10" s="39">
        <f t="shared" ref="J10:J40" si="0">I10-H10+G10-F10</f>
        <v>0</v>
      </c>
      <c r="K10" s="39"/>
      <c r="L10" s="64"/>
      <c r="P10" s="84" t="s">
        <v>122</v>
      </c>
      <c r="Q10" s="86">
        <v>1</v>
      </c>
      <c r="R10" s="131" t="s">
        <v>123</v>
      </c>
      <c r="S10" s="132"/>
      <c r="T10" s="131" t="s">
        <v>123</v>
      </c>
      <c r="U10" s="132"/>
      <c r="V10" s="133" t="s">
        <v>124</v>
      </c>
      <c r="W10" s="134"/>
      <c r="X10" s="131" t="s">
        <v>125</v>
      </c>
      <c r="Y10" s="132"/>
      <c r="Z10" s="131" t="s">
        <v>126</v>
      </c>
      <c r="AA10" s="132"/>
      <c r="AB10" s="133" t="s">
        <v>124</v>
      </c>
      <c r="AC10" s="134"/>
      <c r="AD10" s="131" t="s">
        <v>127</v>
      </c>
      <c r="AE10" s="132"/>
      <c r="AF10" s="135" t="s">
        <v>128</v>
      </c>
      <c r="AG10" s="136"/>
      <c r="AH10" s="84" t="s">
        <v>122</v>
      </c>
      <c r="AI10" s="87">
        <v>40</v>
      </c>
      <c r="AJ10" s="83" t="s">
        <v>123</v>
      </c>
      <c r="AK10" s="88" t="s">
        <v>129</v>
      </c>
      <c r="AL10" s="135" t="s">
        <v>128</v>
      </c>
      <c r="AM10" s="136"/>
    </row>
    <row r="11" spans="1:39" ht="16.5" thickBot="1">
      <c r="B11" s="1"/>
      <c r="C11" s="76" t="s">
        <v>92</v>
      </c>
      <c r="D11" s="38">
        <v>42827</v>
      </c>
      <c r="E11" s="77"/>
      <c r="F11" s="39"/>
      <c r="G11" s="39"/>
      <c r="H11" s="39"/>
      <c r="I11" s="39"/>
      <c r="J11" s="39">
        <f t="shared" si="0"/>
        <v>0</v>
      </c>
      <c r="K11" s="39"/>
      <c r="L11" s="64"/>
      <c r="P11" s="131" t="s">
        <v>130</v>
      </c>
      <c r="Q11" s="132"/>
      <c r="R11" s="131" t="s">
        <v>131</v>
      </c>
      <c r="S11" s="132"/>
      <c r="T11" s="131" t="s">
        <v>131</v>
      </c>
      <c r="U11" s="132"/>
      <c r="V11" s="84" t="s">
        <v>132</v>
      </c>
      <c r="W11" s="87">
        <v>14</v>
      </c>
      <c r="X11" s="131" t="s">
        <v>133</v>
      </c>
      <c r="Y11" s="132"/>
      <c r="Z11" s="135" t="s">
        <v>134</v>
      </c>
      <c r="AA11" s="136"/>
      <c r="AB11" s="84" t="s">
        <v>132</v>
      </c>
      <c r="AC11" s="87">
        <v>27</v>
      </c>
      <c r="AD11" s="131" t="s">
        <v>135</v>
      </c>
      <c r="AE11" s="132"/>
      <c r="AF11" s="133" t="s">
        <v>136</v>
      </c>
      <c r="AG11" s="134"/>
      <c r="AH11" s="131" t="s">
        <v>130</v>
      </c>
      <c r="AI11" s="132"/>
      <c r="AJ11" s="131" t="s">
        <v>131</v>
      </c>
      <c r="AK11" s="132"/>
      <c r="AL11" s="133" t="s">
        <v>136</v>
      </c>
      <c r="AM11" s="134"/>
    </row>
    <row r="12" spans="1:39" ht="16.5" thickBot="1">
      <c r="B12" s="1"/>
      <c r="C12" s="78" t="s">
        <v>93</v>
      </c>
      <c r="D12" s="48">
        <v>42828</v>
      </c>
      <c r="E12" s="74"/>
      <c r="F12" s="49"/>
      <c r="G12" s="49"/>
      <c r="H12" s="49"/>
      <c r="I12" s="49"/>
      <c r="J12" s="49">
        <f t="shared" si="0"/>
        <v>0</v>
      </c>
      <c r="K12" s="49"/>
      <c r="L12" s="26"/>
      <c r="P12" s="131" t="s">
        <v>137</v>
      </c>
      <c r="Q12" s="132"/>
      <c r="R12" s="135" t="s">
        <v>138</v>
      </c>
      <c r="S12" s="136"/>
      <c r="T12" s="135" t="s">
        <v>138</v>
      </c>
      <c r="U12" s="136"/>
      <c r="V12" s="131" t="s">
        <v>139</v>
      </c>
      <c r="W12" s="132"/>
      <c r="X12" s="131" t="s">
        <v>140</v>
      </c>
      <c r="Y12" s="132"/>
      <c r="Z12" s="133" t="s">
        <v>141</v>
      </c>
      <c r="AA12" s="134"/>
      <c r="AB12" s="131" t="s">
        <v>139</v>
      </c>
      <c r="AC12" s="132"/>
      <c r="AD12" s="131" t="s">
        <v>142</v>
      </c>
      <c r="AE12" s="132"/>
      <c r="AF12" s="84" t="s">
        <v>143</v>
      </c>
      <c r="AG12" s="87">
        <v>36</v>
      </c>
      <c r="AH12" s="131" t="s">
        <v>137</v>
      </c>
      <c r="AI12" s="132"/>
      <c r="AJ12" s="135" t="s">
        <v>138</v>
      </c>
      <c r="AK12" s="136"/>
      <c r="AL12" s="84" t="s">
        <v>143</v>
      </c>
      <c r="AM12" s="87">
        <v>49</v>
      </c>
    </row>
    <row r="13" spans="1:39" ht="16.5" thickBot="1">
      <c r="B13" s="1"/>
      <c r="C13" s="78" t="s">
        <v>94</v>
      </c>
      <c r="D13" s="48">
        <v>42829</v>
      </c>
      <c r="E13" s="74"/>
      <c r="F13" s="49"/>
      <c r="G13" s="49"/>
      <c r="H13" s="49"/>
      <c r="I13" s="49"/>
      <c r="J13" s="49">
        <f t="shared" si="0"/>
        <v>0</v>
      </c>
      <c r="K13" s="49"/>
      <c r="L13" s="26"/>
      <c r="P13" s="131" t="s">
        <v>144</v>
      </c>
      <c r="Q13" s="132"/>
      <c r="R13" s="133" t="s">
        <v>145</v>
      </c>
      <c r="S13" s="134"/>
      <c r="T13" s="133" t="s">
        <v>145</v>
      </c>
      <c r="U13" s="134"/>
      <c r="V13" s="131" t="s">
        <v>146</v>
      </c>
      <c r="W13" s="132"/>
      <c r="X13" s="131" t="s">
        <v>147</v>
      </c>
      <c r="Y13" s="132"/>
      <c r="Z13" s="139" t="s">
        <v>148</v>
      </c>
      <c r="AA13" s="140"/>
      <c r="AB13" s="131" t="s">
        <v>146</v>
      </c>
      <c r="AC13" s="132"/>
      <c r="AD13" s="135" t="s">
        <v>149</v>
      </c>
      <c r="AE13" s="136"/>
      <c r="AF13" s="131" t="s">
        <v>150</v>
      </c>
      <c r="AG13" s="132"/>
      <c r="AH13" s="131" t="s">
        <v>144</v>
      </c>
      <c r="AI13" s="132"/>
      <c r="AJ13" s="133" t="s">
        <v>145</v>
      </c>
      <c r="AK13" s="134"/>
      <c r="AL13" s="131" t="s">
        <v>150</v>
      </c>
      <c r="AM13" s="132"/>
    </row>
    <row r="14" spans="1:39" ht="16.5" thickBot="1">
      <c r="B14" s="1"/>
      <c r="C14" s="78" t="s">
        <v>88</v>
      </c>
      <c r="D14" s="48">
        <v>42830</v>
      </c>
      <c r="E14" s="74"/>
      <c r="F14" s="49"/>
      <c r="G14" s="49"/>
      <c r="H14" s="49"/>
      <c r="I14" s="49"/>
      <c r="J14" s="49">
        <f t="shared" si="0"/>
        <v>0</v>
      </c>
      <c r="K14" s="49"/>
      <c r="L14" s="26"/>
      <c r="P14" s="89" t="s">
        <v>151</v>
      </c>
      <c r="Q14" s="91" t="s">
        <v>152</v>
      </c>
      <c r="R14" s="92" t="s">
        <v>153</v>
      </c>
      <c r="S14" s="86">
        <v>6</v>
      </c>
      <c r="T14" s="84" t="s">
        <v>153</v>
      </c>
      <c r="U14" s="87">
        <v>10</v>
      </c>
      <c r="V14" s="131" t="s">
        <v>154</v>
      </c>
      <c r="W14" s="132"/>
      <c r="X14" s="135" t="s">
        <v>155</v>
      </c>
      <c r="Y14" s="136"/>
      <c r="Z14" s="131" t="s">
        <v>156</v>
      </c>
      <c r="AA14" s="132"/>
      <c r="AB14" s="131" t="s">
        <v>154</v>
      </c>
      <c r="AC14" s="132"/>
      <c r="AD14" s="133" t="s">
        <v>157</v>
      </c>
      <c r="AE14" s="134"/>
      <c r="AF14" s="131" t="s">
        <v>158</v>
      </c>
      <c r="AG14" s="132"/>
      <c r="AH14" s="131" t="s">
        <v>151</v>
      </c>
      <c r="AI14" s="132"/>
      <c r="AJ14" s="84" t="s">
        <v>153</v>
      </c>
      <c r="AK14" s="87">
        <v>45</v>
      </c>
      <c r="AL14" s="131" t="s">
        <v>158</v>
      </c>
      <c r="AM14" s="132"/>
    </row>
    <row r="15" spans="1:39" ht="16.5" thickBot="1">
      <c r="B15" s="1"/>
      <c r="C15" s="78" t="s">
        <v>89</v>
      </c>
      <c r="D15" s="48">
        <v>42831</v>
      </c>
      <c r="E15" s="74"/>
      <c r="F15" s="49"/>
      <c r="G15" s="49"/>
      <c r="H15" s="49"/>
      <c r="I15" s="49"/>
      <c r="J15" s="49">
        <f t="shared" si="0"/>
        <v>0</v>
      </c>
      <c r="K15" s="26"/>
      <c r="L15" s="26"/>
      <c r="P15" s="135" t="s">
        <v>159</v>
      </c>
      <c r="Q15" s="136"/>
      <c r="R15" s="131" t="s">
        <v>160</v>
      </c>
      <c r="S15" s="132"/>
      <c r="T15" s="131" t="s">
        <v>160</v>
      </c>
      <c r="U15" s="132"/>
      <c r="V15" s="131" t="s">
        <v>161</v>
      </c>
      <c r="W15" s="132"/>
      <c r="X15" s="133" t="s">
        <v>162</v>
      </c>
      <c r="Y15" s="134"/>
      <c r="Z15" s="131" t="s">
        <v>163</v>
      </c>
      <c r="AA15" s="132"/>
      <c r="AB15" s="131" t="s">
        <v>161</v>
      </c>
      <c r="AC15" s="132"/>
      <c r="AD15" s="84" t="s">
        <v>164</v>
      </c>
      <c r="AE15" s="87">
        <v>32</v>
      </c>
      <c r="AF15" s="137" t="s">
        <v>165</v>
      </c>
      <c r="AG15" s="138"/>
      <c r="AH15" s="135" t="s">
        <v>159</v>
      </c>
      <c r="AI15" s="136"/>
      <c r="AJ15" s="131" t="s">
        <v>160</v>
      </c>
      <c r="AK15" s="132"/>
      <c r="AL15" s="131" t="s">
        <v>166</v>
      </c>
      <c r="AM15" s="132"/>
    </row>
    <row r="16" spans="1:39" ht="16.5" thickBot="1">
      <c r="B16" s="1"/>
      <c r="C16" s="78" t="s">
        <v>90</v>
      </c>
      <c r="D16" s="48">
        <v>42832</v>
      </c>
      <c r="E16" s="74"/>
      <c r="F16" s="49"/>
      <c r="G16" s="49"/>
      <c r="H16" s="49"/>
      <c r="I16" s="49"/>
      <c r="J16" s="49">
        <f t="shared" si="0"/>
        <v>0</v>
      </c>
      <c r="K16" s="49"/>
      <c r="L16" s="26"/>
      <c r="P16" s="133" t="s">
        <v>167</v>
      </c>
      <c r="Q16" s="134"/>
      <c r="R16" s="131" t="s">
        <v>168</v>
      </c>
      <c r="S16" s="132"/>
      <c r="T16" s="89" t="s">
        <v>168</v>
      </c>
      <c r="U16" s="91" t="s">
        <v>169</v>
      </c>
      <c r="V16" s="135" t="s">
        <v>170</v>
      </c>
      <c r="W16" s="136"/>
      <c r="X16" s="84" t="s">
        <v>171</v>
      </c>
      <c r="Y16" s="87">
        <v>19</v>
      </c>
      <c r="Z16" s="131" t="s">
        <v>172</v>
      </c>
      <c r="AA16" s="132"/>
      <c r="AB16" s="135" t="s">
        <v>170</v>
      </c>
      <c r="AC16" s="136"/>
      <c r="AD16" s="131" t="s">
        <v>173</v>
      </c>
      <c r="AE16" s="132"/>
      <c r="AF16" s="131" t="s">
        <v>174</v>
      </c>
      <c r="AG16" s="132"/>
      <c r="AH16" s="133" t="s">
        <v>167</v>
      </c>
      <c r="AI16" s="134"/>
      <c r="AJ16" s="131" t="s">
        <v>168</v>
      </c>
      <c r="AK16" s="132"/>
      <c r="AL16" s="131" t="s">
        <v>174</v>
      </c>
      <c r="AM16" s="132"/>
    </row>
    <row r="17" spans="2:39" ht="16.5" thickBot="1">
      <c r="B17" s="1"/>
      <c r="C17" s="76" t="s">
        <v>91</v>
      </c>
      <c r="D17" s="38">
        <v>42833</v>
      </c>
      <c r="E17" s="77"/>
      <c r="F17" s="39"/>
      <c r="G17" s="39"/>
      <c r="H17" s="39"/>
      <c r="I17" s="39"/>
      <c r="J17" s="39">
        <f t="shared" si="0"/>
        <v>0</v>
      </c>
      <c r="K17" s="39"/>
      <c r="L17" s="64"/>
      <c r="P17" s="84" t="s">
        <v>175</v>
      </c>
      <c r="Q17" s="86">
        <v>2</v>
      </c>
      <c r="R17" s="131" t="s">
        <v>176</v>
      </c>
      <c r="S17" s="132"/>
      <c r="T17" s="131" t="s">
        <v>176</v>
      </c>
      <c r="U17" s="132"/>
      <c r="V17" s="133" t="s">
        <v>177</v>
      </c>
      <c r="W17" s="134"/>
      <c r="X17" s="131" t="s">
        <v>178</v>
      </c>
      <c r="Y17" s="132"/>
      <c r="Z17" s="131" t="s">
        <v>179</v>
      </c>
      <c r="AA17" s="132"/>
      <c r="AB17" s="133" t="s">
        <v>177</v>
      </c>
      <c r="AC17" s="134"/>
      <c r="AD17" s="131" t="s">
        <v>180</v>
      </c>
      <c r="AE17" s="132"/>
      <c r="AF17" s="135" t="s">
        <v>181</v>
      </c>
      <c r="AG17" s="136"/>
      <c r="AH17" s="84" t="s">
        <v>175</v>
      </c>
      <c r="AI17" s="87">
        <v>41</v>
      </c>
      <c r="AJ17" s="131" t="s">
        <v>176</v>
      </c>
      <c r="AK17" s="132"/>
      <c r="AL17" s="135" t="s">
        <v>181</v>
      </c>
      <c r="AM17" s="136"/>
    </row>
    <row r="18" spans="2:39" ht="16.5" thickBot="1">
      <c r="B18" s="1"/>
      <c r="C18" s="76" t="s">
        <v>92</v>
      </c>
      <c r="D18" s="38">
        <v>42834</v>
      </c>
      <c r="E18" s="77"/>
      <c r="F18" s="39"/>
      <c r="G18" s="39"/>
      <c r="H18" s="39"/>
      <c r="I18" s="39"/>
      <c r="J18" s="39">
        <f t="shared" si="0"/>
        <v>0</v>
      </c>
      <c r="K18" s="39"/>
      <c r="L18" s="64"/>
      <c r="P18" s="131" t="s">
        <v>182</v>
      </c>
      <c r="Q18" s="132"/>
      <c r="R18" s="131" t="s">
        <v>183</v>
      </c>
      <c r="S18" s="132"/>
      <c r="T18" s="131" t="s">
        <v>183</v>
      </c>
      <c r="U18" s="132"/>
      <c r="V18" s="84" t="s">
        <v>184</v>
      </c>
      <c r="W18" s="87">
        <v>15</v>
      </c>
      <c r="X18" s="131" t="s">
        <v>185</v>
      </c>
      <c r="Y18" s="132"/>
      <c r="Z18" s="135" t="s">
        <v>186</v>
      </c>
      <c r="AA18" s="136"/>
      <c r="AB18" s="84" t="s">
        <v>187</v>
      </c>
      <c r="AC18" s="87">
        <v>28</v>
      </c>
      <c r="AD18" s="131" t="s">
        <v>188</v>
      </c>
      <c r="AE18" s="132"/>
      <c r="AF18" s="133" t="s">
        <v>189</v>
      </c>
      <c r="AG18" s="134"/>
      <c r="AH18" s="131" t="s">
        <v>182</v>
      </c>
      <c r="AI18" s="132"/>
      <c r="AJ18" s="131" t="s">
        <v>183</v>
      </c>
      <c r="AK18" s="132"/>
      <c r="AL18" s="133" t="s">
        <v>189</v>
      </c>
      <c r="AM18" s="134"/>
    </row>
    <row r="19" spans="2:39" ht="16.5" thickBot="1">
      <c r="B19" s="1"/>
      <c r="C19" s="78" t="s">
        <v>93</v>
      </c>
      <c r="D19" s="48">
        <v>42835</v>
      </c>
      <c r="E19" s="74"/>
      <c r="F19" s="49"/>
      <c r="G19" s="49"/>
      <c r="H19" s="49"/>
      <c r="I19" s="49"/>
      <c r="J19" s="49">
        <f t="shared" si="0"/>
        <v>0</v>
      </c>
      <c r="K19" s="49"/>
      <c r="L19" s="26"/>
      <c r="P19" s="131" t="s">
        <v>190</v>
      </c>
      <c r="Q19" s="132"/>
      <c r="R19" s="135" t="s">
        <v>191</v>
      </c>
      <c r="S19" s="136"/>
      <c r="T19" s="135" t="s">
        <v>191</v>
      </c>
      <c r="U19" s="136"/>
      <c r="V19" s="131" t="s">
        <v>192</v>
      </c>
      <c r="W19" s="132"/>
      <c r="X19" s="131" t="s">
        <v>193</v>
      </c>
      <c r="Y19" s="132"/>
      <c r="Z19" s="133" t="s">
        <v>194</v>
      </c>
      <c r="AA19" s="134"/>
      <c r="AB19" s="131" t="s">
        <v>195</v>
      </c>
      <c r="AC19" s="132"/>
      <c r="AD19" s="131" t="s">
        <v>196</v>
      </c>
      <c r="AE19" s="132"/>
      <c r="AF19" s="84" t="s">
        <v>197</v>
      </c>
      <c r="AG19" s="87">
        <v>37</v>
      </c>
      <c r="AH19" s="131" t="s">
        <v>190</v>
      </c>
      <c r="AI19" s="132"/>
      <c r="AJ19" s="135" t="s">
        <v>191</v>
      </c>
      <c r="AK19" s="136"/>
      <c r="AL19" s="84" t="s">
        <v>197</v>
      </c>
      <c r="AM19" s="87">
        <v>50</v>
      </c>
    </row>
    <row r="20" spans="2:39" ht="21.75" thickBot="1">
      <c r="B20" s="1"/>
      <c r="C20" s="78" t="s">
        <v>94</v>
      </c>
      <c r="D20" s="48">
        <v>42836</v>
      </c>
      <c r="E20" s="74"/>
      <c r="F20" s="49"/>
      <c r="G20" s="49"/>
      <c r="H20" s="49"/>
      <c r="I20" s="49"/>
      <c r="J20" s="49">
        <f t="shared" si="0"/>
        <v>0</v>
      </c>
      <c r="K20" s="49"/>
      <c r="L20" s="26"/>
      <c r="P20" s="131" t="s">
        <v>198</v>
      </c>
      <c r="Q20" s="132"/>
      <c r="R20" s="133" t="s">
        <v>199</v>
      </c>
      <c r="S20" s="134"/>
      <c r="T20" s="133" t="s">
        <v>199</v>
      </c>
      <c r="U20" s="134"/>
      <c r="V20" s="131" t="s">
        <v>200</v>
      </c>
      <c r="W20" s="132"/>
      <c r="X20" s="131" t="s">
        <v>201</v>
      </c>
      <c r="Y20" s="132"/>
      <c r="Z20" s="93" t="s">
        <v>202</v>
      </c>
      <c r="AA20" s="90" t="s">
        <v>203</v>
      </c>
      <c r="AB20" s="131" t="s">
        <v>204</v>
      </c>
      <c r="AC20" s="132"/>
      <c r="AD20" s="135" t="s">
        <v>205</v>
      </c>
      <c r="AE20" s="136"/>
      <c r="AF20" s="131" t="s">
        <v>206</v>
      </c>
      <c r="AG20" s="132"/>
      <c r="AH20" s="83" t="s">
        <v>198</v>
      </c>
      <c r="AI20" s="94" t="s">
        <v>207</v>
      </c>
      <c r="AJ20" s="133" t="s">
        <v>199</v>
      </c>
      <c r="AK20" s="134"/>
      <c r="AL20" s="131" t="s">
        <v>206</v>
      </c>
      <c r="AM20" s="132"/>
    </row>
    <row r="21" spans="2:39" ht="16.5" thickBot="1">
      <c r="B21" s="1"/>
      <c r="C21" s="78" t="s">
        <v>88</v>
      </c>
      <c r="D21" s="48">
        <v>42837</v>
      </c>
      <c r="E21" s="74"/>
      <c r="F21" s="49"/>
      <c r="G21" s="49"/>
      <c r="H21" s="49"/>
      <c r="I21" s="49"/>
      <c r="J21" s="49">
        <f t="shared" si="0"/>
        <v>0</v>
      </c>
      <c r="K21" s="49"/>
      <c r="L21" s="26"/>
      <c r="P21" s="131" t="s">
        <v>208</v>
      </c>
      <c r="Q21" s="132"/>
      <c r="R21" s="92" t="s">
        <v>209</v>
      </c>
      <c r="S21" s="86">
        <v>7</v>
      </c>
      <c r="T21" s="84" t="s">
        <v>209</v>
      </c>
      <c r="U21" s="87">
        <v>11</v>
      </c>
      <c r="V21" s="131" t="s">
        <v>210</v>
      </c>
      <c r="W21" s="132"/>
      <c r="X21" s="139" t="s">
        <v>211</v>
      </c>
      <c r="Y21" s="140"/>
      <c r="Z21" s="131" t="s">
        <v>212</v>
      </c>
      <c r="AA21" s="132"/>
      <c r="AB21" s="131" t="s">
        <v>213</v>
      </c>
      <c r="AC21" s="132"/>
      <c r="AD21" s="89" t="s">
        <v>214</v>
      </c>
      <c r="AE21" s="91" t="s">
        <v>215</v>
      </c>
      <c r="AF21" s="131" t="s">
        <v>216</v>
      </c>
      <c r="AG21" s="132"/>
      <c r="AH21" s="131" t="s">
        <v>208</v>
      </c>
      <c r="AI21" s="132"/>
      <c r="AJ21" s="84" t="s">
        <v>209</v>
      </c>
      <c r="AK21" s="87">
        <v>46</v>
      </c>
      <c r="AL21" s="131" t="s">
        <v>216</v>
      </c>
      <c r="AM21" s="132"/>
    </row>
    <row r="22" spans="2:39" ht="16.5" thickBot="1">
      <c r="B22" s="1"/>
      <c r="C22" s="78" t="s">
        <v>89</v>
      </c>
      <c r="D22" s="48">
        <v>42838</v>
      </c>
      <c r="E22" s="74"/>
      <c r="F22" s="49"/>
      <c r="G22" s="49"/>
      <c r="H22" s="49"/>
      <c r="I22" s="49"/>
      <c r="J22" s="49">
        <f t="shared" si="0"/>
        <v>0</v>
      </c>
      <c r="K22" s="49"/>
      <c r="L22" s="26"/>
      <c r="P22" s="135" t="s">
        <v>217</v>
      </c>
      <c r="Q22" s="136"/>
      <c r="R22" s="131" t="s">
        <v>218</v>
      </c>
      <c r="S22" s="132"/>
      <c r="T22" s="141" t="s">
        <v>218</v>
      </c>
      <c r="U22" s="132"/>
      <c r="V22" s="83" t="s">
        <v>219</v>
      </c>
      <c r="W22" s="88" t="s">
        <v>220</v>
      </c>
      <c r="X22" s="89" t="s">
        <v>221</v>
      </c>
      <c r="Y22" s="91" t="s">
        <v>222</v>
      </c>
      <c r="Z22" s="131" t="s">
        <v>223</v>
      </c>
      <c r="AA22" s="132"/>
      <c r="AB22" s="131" t="s">
        <v>224</v>
      </c>
      <c r="AC22" s="132"/>
      <c r="AD22" s="84" t="s">
        <v>225</v>
      </c>
      <c r="AE22" s="87">
        <v>33</v>
      </c>
      <c r="AF22" s="131" t="s">
        <v>226</v>
      </c>
      <c r="AG22" s="132"/>
      <c r="AH22" s="135" t="s">
        <v>217</v>
      </c>
      <c r="AI22" s="136"/>
      <c r="AJ22" s="131" t="s">
        <v>218</v>
      </c>
      <c r="AK22" s="132"/>
      <c r="AL22" s="131" t="s">
        <v>226</v>
      </c>
      <c r="AM22" s="132"/>
    </row>
    <row r="23" spans="2:39" ht="16.5" thickBot="1">
      <c r="B23" s="1"/>
      <c r="C23" s="79" t="s">
        <v>90</v>
      </c>
      <c r="D23" s="59">
        <v>42839</v>
      </c>
      <c r="E23" s="80"/>
      <c r="F23" s="60"/>
      <c r="G23" s="60"/>
      <c r="H23" s="60"/>
      <c r="I23" s="60"/>
      <c r="J23" s="60">
        <f t="shared" si="0"/>
        <v>0</v>
      </c>
      <c r="K23" s="60"/>
      <c r="L23" s="61"/>
      <c r="P23" s="133" t="s">
        <v>227</v>
      </c>
      <c r="Q23" s="134"/>
      <c r="R23" s="131" t="s">
        <v>228</v>
      </c>
      <c r="S23" s="132"/>
      <c r="T23" s="131" t="s">
        <v>228</v>
      </c>
      <c r="U23" s="132"/>
      <c r="V23" s="135" t="s">
        <v>229</v>
      </c>
      <c r="W23" s="136"/>
      <c r="X23" s="84" t="s">
        <v>230</v>
      </c>
      <c r="Y23" s="87">
        <v>20</v>
      </c>
      <c r="Z23" s="95" t="s">
        <v>231</v>
      </c>
      <c r="AA23" s="88" t="s">
        <v>232</v>
      </c>
      <c r="AB23" s="135" t="s">
        <v>233</v>
      </c>
      <c r="AC23" s="136"/>
      <c r="AD23" s="131" t="s">
        <v>234</v>
      </c>
      <c r="AE23" s="132"/>
      <c r="AF23" s="131" t="s">
        <v>235</v>
      </c>
      <c r="AG23" s="132"/>
      <c r="AH23" s="89" t="s">
        <v>227</v>
      </c>
      <c r="AI23" s="91" t="s">
        <v>236</v>
      </c>
      <c r="AJ23" s="137" t="s">
        <v>237</v>
      </c>
      <c r="AK23" s="138"/>
      <c r="AL23" s="131" t="s">
        <v>235</v>
      </c>
      <c r="AM23" s="132"/>
    </row>
    <row r="24" spans="2:39" ht="16.5" thickBot="1">
      <c r="B24" s="1"/>
      <c r="C24" s="76" t="s">
        <v>91</v>
      </c>
      <c r="D24" s="38">
        <v>42840</v>
      </c>
      <c r="E24" s="77"/>
      <c r="F24" s="65"/>
      <c r="G24" s="65"/>
      <c r="H24" s="65"/>
      <c r="I24" s="65"/>
      <c r="J24" s="39">
        <f t="shared" si="0"/>
        <v>0</v>
      </c>
      <c r="K24" s="65"/>
      <c r="L24" s="64"/>
      <c r="P24" s="84" t="s">
        <v>238</v>
      </c>
      <c r="Q24" s="86">
        <v>3</v>
      </c>
      <c r="R24" s="131" t="s">
        <v>239</v>
      </c>
      <c r="S24" s="132"/>
      <c r="T24" s="131" t="s">
        <v>239</v>
      </c>
      <c r="U24" s="132"/>
      <c r="V24" s="89" t="s">
        <v>240</v>
      </c>
      <c r="W24" s="91" t="s">
        <v>241</v>
      </c>
      <c r="X24" s="131" t="s">
        <v>242</v>
      </c>
      <c r="Y24" s="132"/>
      <c r="Z24" s="131" t="s">
        <v>243</v>
      </c>
      <c r="AA24" s="132"/>
      <c r="AB24" s="133" t="s">
        <v>244</v>
      </c>
      <c r="AC24" s="134"/>
      <c r="AD24" s="131" t="s">
        <v>245</v>
      </c>
      <c r="AE24" s="132"/>
      <c r="AF24" s="135" t="s">
        <v>246</v>
      </c>
      <c r="AG24" s="136"/>
      <c r="AH24" s="84" t="s">
        <v>238</v>
      </c>
      <c r="AI24" s="87">
        <v>42</v>
      </c>
      <c r="AJ24" s="131" t="s">
        <v>239</v>
      </c>
      <c r="AK24" s="132"/>
      <c r="AL24" s="135" t="s">
        <v>246</v>
      </c>
      <c r="AM24" s="136"/>
    </row>
    <row r="25" spans="2:39" ht="16.5" thickBot="1">
      <c r="B25" s="1"/>
      <c r="C25" s="76" t="s">
        <v>92</v>
      </c>
      <c r="D25" s="38">
        <v>42841</v>
      </c>
      <c r="E25" s="77"/>
      <c r="F25" s="66"/>
      <c r="G25" s="66"/>
      <c r="H25" s="66"/>
      <c r="I25" s="66"/>
      <c r="J25" s="39">
        <f t="shared" si="0"/>
        <v>0</v>
      </c>
      <c r="K25" s="67"/>
      <c r="L25" s="68"/>
      <c r="P25" s="131" t="s">
        <v>247</v>
      </c>
      <c r="Q25" s="132"/>
      <c r="R25" s="131" t="s">
        <v>248</v>
      </c>
      <c r="S25" s="132"/>
      <c r="T25" s="131" t="s">
        <v>248</v>
      </c>
      <c r="U25" s="132"/>
      <c r="V25" s="84" t="s">
        <v>249</v>
      </c>
      <c r="W25" s="87">
        <v>16</v>
      </c>
      <c r="X25" s="131" t="s">
        <v>250</v>
      </c>
      <c r="Y25" s="132"/>
      <c r="Z25" s="135" t="s">
        <v>251</v>
      </c>
      <c r="AA25" s="136"/>
      <c r="AB25" s="84" t="s">
        <v>252</v>
      </c>
      <c r="AC25" s="87">
        <v>29</v>
      </c>
      <c r="AD25" s="131" t="s">
        <v>253</v>
      </c>
      <c r="AE25" s="132"/>
      <c r="AF25" s="133" t="s">
        <v>254</v>
      </c>
      <c r="AG25" s="134"/>
      <c r="AH25" s="131" t="s">
        <v>247</v>
      </c>
      <c r="AI25" s="132"/>
      <c r="AJ25" s="131" t="s">
        <v>248</v>
      </c>
      <c r="AK25" s="132"/>
      <c r="AL25" s="133" t="s">
        <v>254</v>
      </c>
      <c r="AM25" s="134"/>
    </row>
    <row r="26" spans="2:39" ht="16.5" thickBot="1">
      <c r="B26" s="1"/>
      <c r="C26" s="78" t="s">
        <v>93</v>
      </c>
      <c r="D26" s="48">
        <v>42842</v>
      </c>
      <c r="E26" s="74"/>
      <c r="F26" s="49"/>
      <c r="G26" s="49"/>
      <c r="H26" s="49"/>
      <c r="I26" s="49"/>
      <c r="J26" s="49">
        <f t="shared" si="0"/>
        <v>0</v>
      </c>
      <c r="K26" s="49"/>
      <c r="L26" s="26"/>
      <c r="P26" s="131" t="s">
        <v>255</v>
      </c>
      <c r="Q26" s="132"/>
      <c r="R26" s="135" t="s">
        <v>256</v>
      </c>
      <c r="S26" s="136"/>
      <c r="T26" s="135" t="s">
        <v>256</v>
      </c>
      <c r="U26" s="136"/>
      <c r="V26" s="131" t="s">
        <v>257</v>
      </c>
      <c r="W26" s="132"/>
      <c r="X26" s="131" t="s">
        <v>258</v>
      </c>
      <c r="Y26" s="132"/>
      <c r="Z26" s="133" t="s">
        <v>259</v>
      </c>
      <c r="AA26" s="134"/>
      <c r="AB26" s="131" t="s">
        <v>260</v>
      </c>
      <c r="AC26" s="132"/>
      <c r="AD26" s="131" t="s">
        <v>261</v>
      </c>
      <c r="AE26" s="132"/>
      <c r="AF26" s="84" t="s">
        <v>262</v>
      </c>
      <c r="AG26" s="87">
        <v>38</v>
      </c>
      <c r="AH26" s="131" t="s">
        <v>255</v>
      </c>
      <c r="AI26" s="132"/>
      <c r="AJ26" s="135" t="s">
        <v>256</v>
      </c>
      <c r="AK26" s="136"/>
      <c r="AL26" s="84" t="s">
        <v>262</v>
      </c>
      <c r="AM26" s="87">
        <v>51</v>
      </c>
    </row>
    <row r="27" spans="2:39" ht="16.5" thickBot="1">
      <c r="B27" s="1"/>
      <c r="C27" s="78" t="s">
        <v>94</v>
      </c>
      <c r="D27" s="48">
        <v>42843</v>
      </c>
      <c r="E27" s="74"/>
      <c r="F27" s="49"/>
      <c r="G27" s="49"/>
      <c r="H27" s="49"/>
      <c r="I27" s="49"/>
      <c r="J27" s="49">
        <f t="shared" si="0"/>
        <v>0</v>
      </c>
      <c r="K27" s="49"/>
      <c r="L27" s="26"/>
      <c r="P27" s="131" t="s">
        <v>263</v>
      </c>
      <c r="Q27" s="132"/>
      <c r="R27" s="133" t="s">
        <v>264</v>
      </c>
      <c r="S27" s="134"/>
      <c r="T27" s="133" t="s">
        <v>264</v>
      </c>
      <c r="U27" s="134"/>
      <c r="V27" s="89" t="s">
        <v>265</v>
      </c>
      <c r="W27" s="91" t="s">
        <v>266</v>
      </c>
      <c r="X27" s="131" t="s">
        <v>267</v>
      </c>
      <c r="Y27" s="132"/>
      <c r="Z27" s="92" t="s">
        <v>268</v>
      </c>
      <c r="AA27" s="87">
        <v>25</v>
      </c>
      <c r="AB27" s="131" t="s">
        <v>269</v>
      </c>
      <c r="AC27" s="132"/>
      <c r="AD27" s="135" t="s">
        <v>270</v>
      </c>
      <c r="AE27" s="136"/>
      <c r="AF27" s="131" t="s">
        <v>271</v>
      </c>
      <c r="AG27" s="132"/>
      <c r="AH27" s="131" t="s">
        <v>263</v>
      </c>
      <c r="AI27" s="132"/>
      <c r="AJ27" s="133" t="s">
        <v>264</v>
      </c>
      <c r="AK27" s="134"/>
      <c r="AL27" s="131" t="s">
        <v>271</v>
      </c>
      <c r="AM27" s="132"/>
    </row>
    <row r="28" spans="2:39" ht="16.5" thickBot="1">
      <c r="B28" s="1"/>
      <c r="C28" s="78" t="s">
        <v>88</v>
      </c>
      <c r="D28" s="48">
        <v>42844</v>
      </c>
      <c r="E28" s="74"/>
      <c r="F28" s="49"/>
      <c r="G28" s="49"/>
      <c r="H28" s="49"/>
      <c r="I28" s="49"/>
      <c r="J28" s="49">
        <f t="shared" si="0"/>
        <v>0</v>
      </c>
      <c r="K28" s="49"/>
      <c r="L28" s="26"/>
      <c r="P28" s="131" t="s">
        <v>272</v>
      </c>
      <c r="Q28" s="132"/>
      <c r="R28" s="92" t="s">
        <v>273</v>
      </c>
      <c r="S28" s="86">
        <v>8</v>
      </c>
      <c r="T28" s="84" t="s">
        <v>273</v>
      </c>
      <c r="U28" s="87">
        <v>12</v>
      </c>
      <c r="V28" s="131" t="s">
        <v>274</v>
      </c>
      <c r="W28" s="132"/>
      <c r="X28" s="135" t="s">
        <v>275</v>
      </c>
      <c r="Y28" s="136"/>
      <c r="Z28" s="131" t="s">
        <v>276</v>
      </c>
      <c r="AA28" s="132"/>
      <c r="AB28" s="139" t="s">
        <v>277</v>
      </c>
      <c r="AC28" s="140"/>
      <c r="AD28" s="133" t="s">
        <v>278</v>
      </c>
      <c r="AE28" s="134"/>
      <c r="AF28" s="131" t="s">
        <v>279</v>
      </c>
      <c r="AG28" s="132"/>
      <c r="AH28" s="131" t="s">
        <v>272</v>
      </c>
      <c r="AI28" s="132"/>
      <c r="AJ28" s="139" t="s">
        <v>280</v>
      </c>
      <c r="AK28" s="140"/>
      <c r="AL28" s="131" t="s">
        <v>279</v>
      </c>
      <c r="AM28" s="132"/>
    </row>
    <row r="29" spans="2:39" ht="16.5" thickBot="1">
      <c r="B29" s="1"/>
      <c r="C29" s="78" t="s">
        <v>89</v>
      </c>
      <c r="D29" s="48">
        <v>42845</v>
      </c>
      <c r="E29" s="74"/>
      <c r="F29" s="50"/>
      <c r="G29" s="50"/>
      <c r="H29" s="50"/>
      <c r="I29" s="50"/>
      <c r="J29" s="49">
        <f t="shared" si="0"/>
        <v>0</v>
      </c>
      <c r="K29" s="50"/>
      <c r="L29" s="26"/>
      <c r="P29" s="135" t="s">
        <v>281</v>
      </c>
      <c r="Q29" s="136"/>
      <c r="R29" s="131" t="s">
        <v>282</v>
      </c>
      <c r="S29" s="132"/>
      <c r="T29" s="131" t="s">
        <v>282</v>
      </c>
      <c r="U29" s="132"/>
      <c r="V29" s="137" t="s">
        <v>283</v>
      </c>
      <c r="W29" s="138"/>
      <c r="X29" s="133" t="s">
        <v>284</v>
      </c>
      <c r="Y29" s="134"/>
      <c r="Z29" s="131" t="s">
        <v>285</v>
      </c>
      <c r="AA29" s="132"/>
      <c r="AB29" s="131" t="s">
        <v>286</v>
      </c>
      <c r="AC29" s="132"/>
      <c r="AD29" s="84" t="s">
        <v>287</v>
      </c>
      <c r="AE29" s="87">
        <v>34</v>
      </c>
      <c r="AF29" s="131" t="s">
        <v>288</v>
      </c>
      <c r="AG29" s="132"/>
      <c r="AH29" s="135" t="s">
        <v>281</v>
      </c>
      <c r="AI29" s="136"/>
      <c r="AJ29" s="131" t="s">
        <v>282</v>
      </c>
      <c r="AK29" s="132"/>
      <c r="AL29" s="131" t="s">
        <v>288</v>
      </c>
      <c r="AM29" s="132"/>
    </row>
    <row r="30" spans="2:39" ht="16.5" thickBot="1">
      <c r="B30" s="1"/>
      <c r="C30" s="79" t="s">
        <v>90</v>
      </c>
      <c r="D30" s="59">
        <v>42846</v>
      </c>
      <c r="E30" s="80"/>
      <c r="F30" s="62"/>
      <c r="G30" s="62"/>
      <c r="H30" s="62"/>
      <c r="I30" s="62"/>
      <c r="J30" s="60">
        <f t="shared" si="0"/>
        <v>0</v>
      </c>
      <c r="K30" s="62"/>
      <c r="L30" s="63"/>
      <c r="P30" s="133" t="s">
        <v>289</v>
      </c>
      <c r="Q30" s="134"/>
      <c r="R30" s="131" t="s">
        <v>290</v>
      </c>
      <c r="S30" s="132"/>
      <c r="T30" s="131" t="s">
        <v>290</v>
      </c>
      <c r="U30" s="132"/>
      <c r="V30" s="139" t="s">
        <v>291</v>
      </c>
      <c r="W30" s="140"/>
      <c r="X30" s="84" t="s">
        <v>292</v>
      </c>
      <c r="Y30" s="87">
        <v>21</v>
      </c>
      <c r="Z30" s="131" t="s">
        <v>293</v>
      </c>
      <c r="AA30" s="132"/>
      <c r="AB30" s="135" t="s">
        <v>294</v>
      </c>
      <c r="AC30" s="136"/>
      <c r="AD30" s="131" t="s">
        <v>295</v>
      </c>
      <c r="AE30" s="132"/>
      <c r="AF30" s="131" t="s">
        <v>296</v>
      </c>
      <c r="AG30" s="132"/>
      <c r="AH30" s="133" t="s">
        <v>289</v>
      </c>
      <c r="AI30" s="134"/>
      <c r="AJ30" s="131" t="s">
        <v>290</v>
      </c>
      <c r="AK30" s="132"/>
      <c r="AL30" s="131" t="s">
        <v>296</v>
      </c>
      <c r="AM30" s="132"/>
    </row>
    <row r="31" spans="2:39" ht="16.5" thickBot="1">
      <c r="B31" s="1"/>
      <c r="C31" s="76" t="s">
        <v>91</v>
      </c>
      <c r="D31" s="38">
        <v>42847</v>
      </c>
      <c r="E31" s="77"/>
      <c r="F31" s="39"/>
      <c r="G31" s="39"/>
      <c r="H31" s="39"/>
      <c r="I31" s="39"/>
      <c r="J31" s="39">
        <f t="shared" si="0"/>
        <v>0</v>
      </c>
      <c r="K31" s="39"/>
      <c r="L31" s="64"/>
      <c r="P31" s="84" t="s">
        <v>297</v>
      </c>
      <c r="Q31" s="86">
        <v>4</v>
      </c>
      <c r="R31" s="131" t="s">
        <v>298</v>
      </c>
      <c r="S31" s="132"/>
      <c r="T31" s="131" t="s">
        <v>298</v>
      </c>
      <c r="U31" s="132"/>
      <c r="V31" s="133" t="s">
        <v>299</v>
      </c>
      <c r="W31" s="134"/>
      <c r="X31" s="131" t="s">
        <v>300</v>
      </c>
      <c r="Y31" s="132"/>
      <c r="Z31" s="131" t="s">
        <v>301</v>
      </c>
      <c r="AA31" s="132"/>
      <c r="AB31" s="133" t="s">
        <v>302</v>
      </c>
      <c r="AC31" s="134"/>
      <c r="AD31" s="131" t="s">
        <v>303</v>
      </c>
      <c r="AE31" s="132"/>
      <c r="AF31" s="135" t="s">
        <v>304</v>
      </c>
      <c r="AG31" s="136"/>
      <c r="AH31" s="84" t="s">
        <v>297</v>
      </c>
      <c r="AI31" s="87">
        <v>43</v>
      </c>
      <c r="AJ31" s="131" t="s">
        <v>298</v>
      </c>
      <c r="AK31" s="132"/>
      <c r="AL31" s="135" t="s">
        <v>304</v>
      </c>
      <c r="AM31" s="136"/>
    </row>
    <row r="32" spans="2:39" ht="16.5" thickBot="1">
      <c r="B32" s="1"/>
      <c r="C32" s="76" t="s">
        <v>92</v>
      </c>
      <c r="D32" s="38">
        <v>42848</v>
      </c>
      <c r="E32" s="77"/>
      <c r="F32" s="39"/>
      <c r="G32" s="39"/>
      <c r="H32" s="39"/>
      <c r="I32" s="39"/>
      <c r="J32" s="39">
        <f t="shared" si="0"/>
        <v>0</v>
      </c>
      <c r="K32" s="39"/>
      <c r="L32" s="64"/>
      <c r="P32" s="131" t="s">
        <v>305</v>
      </c>
      <c r="Q32" s="132"/>
      <c r="R32" s="131" t="s">
        <v>306</v>
      </c>
      <c r="S32" s="132"/>
      <c r="T32" s="131" t="s">
        <v>306</v>
      </c>
      <c r="U32" s="132"/>
      <c r="V32" s="84" t="s">
        <v>307</v>
      </c>
      <c r="W32" s="87">
        <v>17</v>
      </c>
      <c r="X32" s="131" t="s">
        <v>308</v>
      </c>
      <c r="Y32" s="132"/>
      <c r="Z32" s="93" t="s">
        <v>309</v>
      </c>
      <c r="AA32" s="96" t="s">
        <v>310</v>
      </c>
      <c r="AB32" s="84" t="s">
        <v>311</v>
      </c>
      <c r="AC32" s="87">
        <v>30</v>
      </c>
      <c r="AD32" s="131" t="s">
        <v>312</v>
      </c>
      <c r="AE32" s="132"/>
      <c r="AF32" s="133" t="s">
        <v>313</v>
      </c>
      <c r="AG32" s="134"/>
      <c r="AH32" s="131" t="s">
        <v>305</v>
      </c>
      <c r="AI32" s="132"/>
      <c r="AJ32" s="131" t="s">
        <v>306</v>
      </c>
      <c r="AK32" s="132"/>
      <c r="AL32" s="133" t="s">
        <v>313</v>
      </c>
      <c r="AM32" s="134"/>
    </row>
    <row r="33" spans="1:39" ht="16.5" thickBot="1">
      <c r="B33" s="1"/>
      <c r="C33" s="78" t="s">
        <v>93</v>
      </c>
      <c r="D33" s="48">
        <v>42849</v>
      </c>
      <c r="E33" s="74"/>
      <c r="F33" s="49"/>
      <c r="G33" s="49"/>
      <c r="H33" s="49"/>
      <c r="I33" s="49"/>
      <c r="J33" s="49">
        <f t="shared" si="0"/>
        <v>0</v>
      </c>
      <c r="K33" s="49"/>
      <c r="L33" s="26"/>
      <c r="P33" s="131" t="s">
        <v>314</v>
      </c>
      <c r="Q33" s="132"/>
      <c r="R33" s="135" t="s">
        <v>315</v>
      </c>
      <c r="S33" s="136"/>
      <c r="T33" s="135" t="s">
        <v>315</v>
      </c>
      <c r="U33" s="136"/>
      <c r="V33" s="131" t="s">
        <v>316</v>
      </c>
      <c r="W33" s="132"/>
      <c r="X33" s="131" t="s">
        <v>317</v>
      </c>
      <c r="Y33" s="132"/>
      <c r="Z33" s="133" t="s">
        <v>318</v>
      </c>
      <c r="AA33" s="134"/>
      <c r="AB33" s="131" t="s">
        <v>319</v>
      </c>
      <c r="AC33" s="132"/>
      <c r="AD33" s="131" t="s">
        <v>320</v>
      </c>
      <c r="AE33" s="132"/>
      <c r="AF33" s="84" t="s">
        <v>321</v>
      </c>
      <c r="AG33" s="87">
        <v>39</v>
      </c>
      <c r="AH33" s="131" t="s">
        <v>314</v>
      </c>
      <c r="AI33" s="132"/>
      <c r="AJ33" s="135" t="s">
        <v>315</v>
      </c>
      <c r="AK33" s="136"/>
      <c r="AL33" s="83" t="s">
        <v>321</v>
      </c>
      <c r="AM33" s="85" t="s">
        <v>322</v>
      </c>
    </row>
    <row r="34" spans="1:39" ht="16.5" thickBot="1">
      <c r="B34" s="1"/>
      <c r="C34" s="78" t="s">
        <v>94</v>
      </c>
      <c r="D34" s="48">
        <v>42850</v>
      </c>
      <c r="E34" s="74"/>
      <c r="F34" s="49"/>
      <c r="G34" s="49"/>
      <c r="H34" s="49"/>
      <c r="I34" s="49"/>
      <c r="J34" s="49">
        <f t="shared" si="0"/>
        <v>0</v>
      </c>
      <c r="K34" s="49"/>
      <c r="L34" s="26"/>
      <c r="P34" s="131" t="s">
        <v>323</v>
      </c>
      <c r="Q34" s="132"/>
      <c r="R34" s="133" t="s">
        <v>324</v>
      </c>
      <c r="S34" s="134"/>
      <c r="T34" s="133" t="s">
        <v>324</v>
      </c>
      <c r="U34" s="134"/>
      <c r="V34" s="131" t="s">
        <v>325</v>
      </c>
      <c r="W34" s="132"/>
      <c r="X34" s="131" t="s">
        <v>326</v>
      </c>
      <c r="Y34" s="132"/>
      <c r="Z34" s="92" t="s">
        <v>327</v>
      </c>
      <c r="AA34" s="87">
        <v>26</v>
      </c>
      <c r="AB34" s="131" t="s">
        <v>328</v>
      </c>
      <c r="AC34" s="132"/>
      <c r="AD34" s="135" t="s">
        <v>329</v>
      </c>
      <c r="AE34" s="136"/>
      <c r="AF34" s="131" t="s">
        <v>330</v>
      </c>
      <c r="AG34" s="132"/>
      <c r="AH34" s="131" t="s">
        <v>323</v>
      </c>
      <c r="AI34" s="132"/>
      <c r="AJ34" s="133" t="s">
        <v>324</v>
      </c>
      <c r="AK34" s="134"/>
      <c r="AL34" s="131" t="s">
        <v>330</v>
      </c>
      <c r="AM34" s="132"/>
    </row>
    <row r="35" spans="1:39" ht="16.5" thickBot="1">
      <c r="B35" s="1"/>
      <c r="C35" s="78" t="s">
        <v>88</v>
      </c>
      <c r="D35" s="48">
        <v>42851</v>
      </c>
      <c r="E35" s="74"/>
      <c r="F35" s="49"/>
      <c r="G35" s="49"/>
      <c r="H35" s="49"/>
      <c r="I35" s="49"/>
      <c r="J35" s="49">
        <f t="shared" si="0"/>
        <v>0</v>
      </c>
      <c r="K35" s="49"/>
      <c r="L35" s="26"/>
      <c r="P35" s="131" t="s">
        <v>331</v>
      </c>
      <c r="Q35" s="132"/>
      <c r="R35" s="92" t="s">
        <v>332</v>
      </c>
      <c r="S35" s="86">
        <v>9</v>
      </c>
      <c r="T35" s="84" t="s">
        <v>332</v>
      </c>
      <c r="U35" s="87">
        <v>13</v>
      </c>
      <c r="V35" s="131" t="s">
        <v>333</v>
      </c>
      <c r="W35" s="132"/>
      <c r="X35" s="135" t="s">
        <v>334</v>
      </c>
      <c r="Y35" s="136"/>
      <c r="Z35" s="131" t="s">
        <v>335</v>
      </c>
      <c r="AA35" s="132"/>
      <c r="AB35" s="131" t="s">
        <v>336</v>
      </c>
      <c r="AC35" s="132"/>
      <c r="AD35" s="133" t="s">
        <v>337</v>
      </c>
      <c r="AE35" s="134"/>
      <c r="AF35" s="131" t="s">
        <v>338</v>
      </c>
      <c r="AG35" s="132"/>
      <c r="AH35" s="131" t="s">
        <v>331</v>
      </c>
      <c r="AI35" s="132"/>
      <c r="AJ35" s="84" t="s">
        <v>332</v>
      </c>
      <c r="AK35" s="87">
        <v>48</v>
      </c>
      <c r="AL35" s="131" t="s">
        <v>338</v>
      </c>
      <c r="AM35" s="132"/>
    </row>
    <row r="36" spans="1:39" ht="16.5" thickBot="1">
      <c r="B36" s="1"/>
      <c r="C36" s="78" t="s">
        <v>89</v>
      </c>
      <c r="D36" s="48">
        <v>42852</v>
      </c>
      <c r="E36" s="74"/>
      <c r="F36" s="49"/>
      <c r="G36" s="49"/>
      <c r="H36" s="49"/>
      <c r="I36" s="49"/>
      <c r="J36" s="49">
        <f t="shared" si="0"/>
        <v>0</v>
      </c>
      <c r="K36" s="49"/>
      <c r="L36" s="26"/>
      <c r="P36" s="135" t="s">
        <v>339</v>
      </c>
      <c r="Q36" s="136"/>
      <c r="R36" s="95" t="s">
        <v>340</v>
      </c>
      <c r="S36" s="88" t="s">
        <v>341</v>
      </c>
      <c r="T36" s="131" t="s">
        <v>340</v>
      </c>
      <c r="U36" s="132"/>
      <c r="V36" s="131" t="s">
        <v>342</v>
      </c>
      <c r="W36" s="132"/>
      <c r="X36" s="133" t="s">
        <v>343</v>
      </c>
      <c r="Y36" s="134"/>
      <c r="Z36" s="131" t="s">
        <v>344</v>
      </c>
      <c r="AA36" s="132"/>
      <c r="AB36" s="131" t="s">
        <v>345</v>
      </c>
      <c r="AC36" s="132"/>
      <c r="AD36" s="84" t="s">
        <v>346</v>
      </c>
      <c r="AE36" s="87">
        <v>35</v>
      </c>
      <c r="AF36" s="131" t="s">
        <v>347</v>
      </c>
      <c r="AG36" s="132"/>
      <c r="AH36" s="135" t="s">
        <v>339</v>
      </c>
      <c r="AI36" s="136"/>
      <c r="AJ36" s="131" t="s">
        <v>340</v>
      </c>
      <c r="AK36" s="132"/>
      <c r="AL36" s="131" t="s">
        <v>347</v>
      </c>
      <c r="AM36" s="132"/>
    </row>
    <row r="37" spans="1:39" ht="16.5" thickBot="1">
      <c r="B37" s="1"/>
      <c r="C37" s="78" t="s">
        <v>90</v>
      </c>
      <c r="D37" s="48">
        <v>42853</v>
      </c>
      <c r="E37" s="74"/>
      <c r="F37" s="49"/>
      <c r="G37" s="49"/>
      <c r="H37" s="49"/>
      <c r="I37" s="49"/>
      <c r="J37" s="49">
        <f t="shared" si="0"/>
        <v>0</v>
      </c>
      <c r="K37" s="49"/>
      <c r="L37" s="26"/>
      <c r="P37" s="133" t="s">
        <v>348</v>
      </c>
      <c r="Q37" s="134"/>
      <c r="R37" s="131"/>
      <c r="S37" s="132"/>
      <c r="T37" s="131" t="s">
        <v>349</v>
      </c>
      <c r="U37" s="132"/>
      <c r="V37" s="135" t="s">
        <v>350</v>
      </c>
      <c r="W37" s="136"/>
      <c r="X37" s="84" t="s">
        <v>351</v>
      </c>
      <c r="Y37" s="87">
        <v>22</v>
      </c>
      <c r="Z37" s="93" t="s">
        <v>352</v>
      </c>
      <c r="AA37" s="96" t="s">
        <v>353</v>
      </c>
      <c r="AB37" s="135" t="s">
        <v>354</v>
      </c>
      <c r="AC37" s="136"/>
      <c r="AD37" s="131" t="s">
        <v>355</v>
      </c>
      <c r="AE37" s="132"/>
      <c r="AF37" s="131" t="s">
        <v>356</v>
      </c>
      <c r="AG37" s="132"/>
      <c r="AH37" s="133" t="s">
        <v>348</v>
      </c>
      <c r="AI37" s="134"/>
      <c r="AJ37" s="131" t="s">
        <v>349</v>
      </c>
      <c r="AK37" s="132"/>
      <c r="AL37" s="131" t="s">
        <v>356</v>
      </c>
      <c r="AM37" s="132"/>
    </row>
    <row r="38" spans="1:39" ht="16.5" thickBot="1">
      <c r="B38" s="1"/>
      <c r="C38" s="76" t="s">
        <v>91</v>
      </c>
      <c r="D38" s="38">
        <v>42854</v>
      </c>
      <c r="E38" s="77"/>
      <c r="F38" s="39"/>
      <c r="G38" s="39"/>
      <c r="H38" s="39"/>
      <c r="I38" s="39"/>
      <c r="J38" s="39">
        <f t="shared" si="0"/>
        <v>0</v>
      </c>
      <c r="K38" s="39"/>
      <c r="L38" s="64"/>
      <c r="P38" s="84" t="s">
        <v>357</v>
      </c>
      <c r="Q38" s="86">
        <v>5</v>
      </c>
      <c r="R38" s="131"/>
      <c r="S38" s="132"/>
      <c r="T38" s="131" t="s">
        <v>358</v>
      </c>
      <c r="U38" s="132"/>
      <c r="V38" s="133" t="s">
        <v>359</v>
      </c>
      <c r="W38" s="134"/>
      <c r="X38" s="131" t="s">
        <v>360</v>
      </c>
      <c r="Y38" s="132"/>
      <c r="Z38" s="131" t="s">
        <v>361</v>
      </c>
      <c r="AA38" s="132"/>
      <c r="AB38" s="133" t="s">
        <v>362</v>
      </c>
      <c r="AC38" s="134"/>
      <c r="AD38" s="131" t="s">
        <v>363</v>
      </c>
      <c r="AE38" s="132"/>
      <c r="AF38" s="135" t="s">
        <v>364</v>
      </c>
      <c r="AG38" s="136"/>
      <c r="AH38" s="84" t="s">
        <v>357</v>
      </c>
      <c r="AI38" s="87">
        <v>44</v>
      </c>
      <c r="AJ38" s="131" t="s">
        <v>358</v>
      </c>
      <c r="AK38" s="132"/>
      <c r="AL38" s="135" t="s">
        <v>364</v>
      </c>
      <c r="AM38" s="136"/>
    </row>
    <row r="39" spans="1:39" ht="16.5" thickBot="1">
      <c r="B39" s="1"/>
      <c r="C39" s="76" t="s">
        <v>92</v>
      </c>
      <c r="D39" s="38">
        <v>42855</v>
      </c>
      <c r="E39" s="77"/>
      <c r="F39" s="39"/>
      <c r="G39" s="39"/>
      <c r="H39" s="39"/>
      <c r="I39" s="39"/>
      <c r="J39" s="39">
        <f t="shared" si="0"/>
        <v>0</v>
      </c>
      <c r="K39" s="39"/>
      <c r="L39" s="64"/>
      <c r="P39" s="131" t="s">
        <v>365</v>
      </c>
      <c r="Q39" s="132"/>
      <c r="R39" s="131"/>
      <c r="S39" s="132"/>
      <c r="T39" s="131" t="s">
        <v>366</v>
      </c>
      <c r="U39" s="132"/>
      <c r="V39" s="131"/>
      <c r="W39" s="132"/>
      <c r="X39" s="131" t="s">
        <v>367</v>
      </c>
      <c r="Y39" s="132"/>
      <c r="Z39" s="131"/>
      <c r="AA39" s="132"/>
      <c r="AB39" s="84" t="s">
        <v>368</v>
      </c>
      <c r="AC39" s="87">
        <v>31</v>
      </c>
      <c r="AD39" s="131" t="s">
        <v>369</v>
      </c>
      <c r="AE39" s="132"/>
      <c r="AF39" s="131"/>
      <c r="AG39" s="132"/>
      <c r="AH39" s="131" t="s">
        <v>365</v>
      </c>
      <c r="AI39" s="132"/>
      <c r="AJ39" s="131"/>
      <c r="AK39" s="132"/>
      <c r="AL39" s="133" t="s">
        <v>370</v>
      </c>
      <c r="AM39" s="134"/>
    </row>
    <row r="40" spans="1:39" ht="16.5" thickBot="1">
      <c r="B40" s="1"/>
      <c r="C40" s="78" t="s">
        <v>93</v>
      </c>
      <c r="D40" s="48">
        <v>42856</v>
      </c>
      <c r="E40" s="74"/>
      <c r="F40" s="49"/>
      <c r="G40" s="49"/>
      <c r="H40" s="49"/>
      <c r="I40" s="49"/>
      <c r="J40" s="49">
        <f t="shared" si="0"/>
        <v>0</v>
      </c>
      <c r="K40" s="26"/>
      <c r="L40" s="26"/>
    </row>
    <row r="41" spans="1:39" ht="15.75">
      <c r="B41" s="1"/>
      <c r="C41" s="51"/>
      <c r="D41" s="52"/>
      <c r="E41" s="74"/>
      <c r="F41" s="53"/>
      <c r="G41" s="53"/>
      <c r="H41" s="53"/>
      <c r="I41" s="53"/>
      <c r="J41" s="54"/>
      <c r="K41" s="55"/>
      <c r="L41" s="56"/>
    </row>
    <row r="42" spans="1:39" ht="15.75">
      <c r="B42" s="1"/>
      <c r="C42" s="51" t="s">
        <v>95</v>
      </c>
      <c r="D42" s="54"/>
      <c r="E42" s="57"/>
      <c r="F42" s="54"/>
      <c r="G42" s="54"/>
      <c r="H42" s="54"/>
      <c r="I42" s="54"/>
      <c r="J42" s="58">
        <f>SUM(J10:J40)</f>
        <v>0</v>
      </c>
      <c r="K42" s="58"/>
      <c r="L42" s="26"/>
    </row>
    <row r="43" spans="1:39" ht="15.75">
      <c r="B43" s="1"/>
      <c r="C43" s="51" t="s">
        <v>96</v>
      </c>
      <c r="D43" s="54"/>
      <c r="E43" s="57"/>
      <c r="F43" s="54"/>
      <c r="G43" s="54"/>
      <c r="H43" s="54"/>
      <c r="I43" s="54"/>
      <c r="J43" s="58">
        <v>9.1666666666666661</v>
      </c>
      <c r="K43" s="58"/>
      <c r="L43" s="26"/>
    </row>
    <row r="44" spans="1:39" ht="15.75">
      <c r="B44" s="1"/>
      <c r="C44" s="51" t="s">
        <v>97</v>
      </c>
      <c r="D44" s="54"/>
      <c r="E44" s="57"/>
      <c r="F44" s="54"/>
      <c r="G44" s="54"/>
      <c r="H44" s="54"/>
      <c r="I44" s="54"/>
      <c r="J44" s="58">
        <f>IF(J42&gt;J43,J42-J43,0)</f>
        <v>0</v>
      </c>
      <c r="K44" s="58"/>
      <c r="L44" s="26"/>
    </row>
    <row r="45" spans="1:39">
      <c r="B45" s="1"/>
    </row>
    <row r="46" spans="1:39" s="2" customFormat="1" ht="15" customHeight="1">
      <c r="A46" s="6"/>
      <c r="B46" s="1"/>
      <c r="C46" s="70"/>
    </row>
    <row r="47" spans="1:39" ht="15" customHeight="1" thickBot="1">
      <c r="B47" s="1"/>
      <c r="C47" s="71"/>
      <c r="D47" s="72"/>
      <c r="E47" s="72"/>
      <c r="F47" s="72"/>
      <c r="G47" s="72"/>
      <c r="H47" s="72"/>
      <c r="I47" s="72"/>
      <c r="J47" s="72"/>
    </row>
    <row r="48" spans="1:39" ht="30" thickBot="1">
      <c r="B48" s="1"/>
      <c r="C48" s="125" t="s">
        <v>98</v>
      </c>
      <c r="D48" s="126"/>
      <c r="E48" s="126"/>
      <c r="F48" s="126"/>
      <c r="G48" s="126"/>
      <c r="H48" s="126"/>
      <c r="I48" s="126"/>
      <c r="J48" s="126"/>
      <c r="K48" s="40"/>
      <c r="L48" s="41"/>
      <c r="P48" s="82" t="s">
        <v>99</v>
      </c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</row>
    <row r="49" spans="2:39" ht="16.5" thickBot="1">
      <c r="B49" s="1"/>
      <c r="C49" s="73"/>
      <c r="D49" s="74"/>
      <c r="E49" s="74"/>
      <c r="F49" s="74"/>
      <c r="G49" s="74"/>
      <c r="H49" s="74"/>
      <c r="I49" s="74"/>
      <c r="J49" s="74"/>
      <c r="K49" s="42"/>
      <c r="L49" s="43"/>
      <c r="P49" s="81" t="s">
        <v>100</v>
      </c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</row>
    <row r="50" spans="2:39" ht="16.5" thickBot="1">
      <c r="B50" s="1"/>
      <c r="C50" s="75" t="s">
        <v>79</v>
      </c>
      <c r="D50" s="44" t="s">
        <v>80</v>
      </c>
      <c r="E50" s="45"/>
      <c r="F50" s="44" t="s">
        <v>81</v>
      </c>
      <c r="G50" s="44" t="s">
        <v>82</v>
      </c>
      <c r="H50" s="44" t="s">
        <v>83</v>
      </c>
      <c r="I50" s="44" t="s">
        <v>84</v>
      </c>
      <c r="J50" s="46" t="s">
        <v>85</v>
      </c>
      <c r="K50" s="46" t="s">
        <v>86</v>
      </c>
      <c r="L50" s="44" t="s">
        <v>87</v>
      </c>
      <c r="P50" s="127" t="s">
        <v>101</v>
      </c>
      <c r="Q50" s="128"/>
      <c r="R50" s="127" t="s">
        <v>102</v>
      </c>
      <c r="S50" s="128"/>
      <c r="T50" s="129" t="s">
        <v>103</v>
      </c>
      <c r="U50" s="130"/>
      <c r="V50" s="127" t="s">
        <v>104</v>
      </c>
      <c r="W50" s="128"/>
      <c r="X50" s="129" t="s">
        <v>105</v>
      </c>
      <c r="Y50" s="130"/>
      <c r="Z50" s="127" t="s">
        <v>106</v>
      </c>
      <c r="AA50" s="128"/>
      <c r="AB50" s="127" t="s">
        <v>107</v>
      </c>
      <c r="AC50" s="128"/>
      <c r="AD50" s="129" t="s">
        <v>108</v>
      </c>
      <c r="AE50" s="130"/>
      <c r="AF50" s="127" t="s">
        <v>109</v>
      </c>
      <c r="AG50" s="128"/>
      <c r="AH50" s="129" t="s">
        <v>110</v>
      </c>
      <c r="AI50" s="130"/>
      <c r="AJ50" s="129" t="s">
        <v>111</v>
      </c>
      <c r="AK50" s="130"/>
      <c r="AL50" s="127" t="s">
        <v>112</v>
      </c>
      <c r="AM50" s="128"/>
    </row>
    <row r="51" spans="2:39" ht="21.75" thickBot="1">
      <c r="B51" s="1"/>
      <c r="C51" s="73"/>
      <c r="D51" s="74"/>
      <c r="E51" s="74"/>
      <c r="F51" s="74"/>
      <c r="G51" s="74"/>
      <c r="H51" s="74"/>
      <c r="I51" s="74"/>
      <c r="J51" s="74"/>
      <c r="K51" s="42"/>
      <c r="L51" s="47"/>
      <c r="P51" s="137" t="s">
        <v>113</v>
      </c>
      <c r="Q51" s="138"/>
      <c r="R51" s="131" t="s">
        <v>114</v>
      </c>
      <c r="S51" s="132"/>
      <c r="T51" s="131" t="s">
        <v>114</v>
      </c>
      <c r="U51" s="132"/>
      <c r="V51" s="135" t="s">
        <v>115</v>
      </c>
      <c r="W51" s="136"/>
      <c r="X51" s="83" t="s">
        <v>116</v>
      </c>
      <c r="Y51" s="85" t="s">
        <v>117</v>
      </c>
      <c r="Z51" s="131" t="s">
        <v>118</v>
      </c>
      <c r="AA51" s="132"/>
      <c r="AB51" s="135" t="s">
        <v>115</v>
      </c>
      <c r="AC51" s="136"/>
      <c r="AD51" s="131" t="s">
        <v>119</v>
      </c>
      <c r="AE51" s="132"/>
      <c r="AF51" s="131" t="s">
        <v>120</v>
      </c>
      <c r="AG51" s="132"/>
      <c r="AH51" s="133" t="s">
        <v>121</v>
      </c>
      <c r="AI51" s="134"/>
      <c r="AJ51" s="131" t="s">
        <v>114</v>
      </c>
      <c r="AK51" s="132"/>
      <c r="AL51" s="131" t="s">
        <v>120</v>
      </c>
      <c r="AM51" s="132"/>
    </row>
    <row r="52" spans="2:39" ht="16.5" thickBot="1">
      <c r="B52" s="1"/>
      <c r="C52" s="76" t="s">
        <v>91</v>
      </c>
      <c r="D52" s="38">
        <v>42826</v>
      </c>
      <c r="E52" s="77"/>
      <c r="F52" s="39"/>
      <c r="G52" s="39"/>
      <c r="H52" s="39"/>
      <c r="I52" s="39"/>
      <c r="J52" s="39">
        <f t="shared" ref="J52:J82" si="1">I52-H52+G52-F52</f>
        <v>0</v>
      </c>
      <c r="K52" s="39"/>
      <c r="L52" s="64"/>
      <c r="P52" s="84" t="s">
        <v>122</v>
      </c>
      <c r="Q52" s="86">
        <v>1</v>
      </c>
      <c r="R52" s="131" t="s">
        <v>123</v>
      </c>
      <c r="S52" s="132"/>
      <c r="T52" s="131" t="s">
        <v>123</v>
      </c>
      <c r="U52" s="132"/>
      <c r="V52" s="133" t="s">
        <v>124</v>
      </c>
      <c r="W52" s="134"/>
      <c r="X52" s="131" t="s">
        <v>125</v>
      </c>
      <c r="Y52" s="132"/>
      <c r="Z52" s="131" t="s">
        <v>126</v>
      </c>
      <c r="AA52" s="132"/>
      <c r="AB52" s="133" t="s">
        <v>124</v>
      </c>
      <c r="AC52" s="134"/>
      <c r="AD52" s="131" t="s">
        <v>127</v>
      </c>
      <c r="AE52" s="132"/>
      <c r="AF52" s="135" t="s">
        <v>128</v>
      </c>
      <c r="AG52" s="136"/>
      <c r="AH52" s="84" t="s">
        <v>122</v>
      </c>
      <c r="AI52" s="87">
        <v>40</v>
      </c>
      <c r="AJ52" s="83" t="s">
        <v>123</v>
      </c>
      <c r="AK52" s="88" t="s">
        <v>129</v>
      </c>
      <c r="AL52" s="135" t="s">
        <v>128</v>
      </c>
      <c r="AM52" s="136"/>
    </row>
    <row r="53" spans="2:39" ht="16.5" thickBot="1">
      <c r="B53" s="1"/>
      <c r="C53" s="76" t="s">
        <v>92</v>
      </c>
      <c r="D53" s="38">
        <v>42827</v>
      </c>
      <c r="E53" s="77"/>
      <c r="F53" s="39"/>
      <c r="G53" s="39"/>
      <c r="H53" s="39"/>
      <c r="I53" s="39"/>
      <c r="J53" s="39">
        <f t="shared" si="1"/>
        <v>0</v>
      </c>
      <c r="K53" s="39"/>
      <c r="L53" s="64"/>
      <c r="P53" s="131" t="s">
        <v>130</v>
      </c>
      <c r="Q53" s="132"/>
      <c r="R53" s="131" t="s">
        <v>131</v>
      </c>
      <c r="S53" s="132"/>
      <c r="T53" s="131" t="s">
        <v>131</v>
      </c>
      <c r="U53" s="132"/>
      <c r="V53" s="84" t="s">
        <v>132</v>
      </c>
      <c r="W53" s="87">
        <v>14</v>
      </c>
      <c r="X53" s="131" t="s">
        <v>133</v>
      </c>
      <c r="Y53" s="132"/>
      <c r="Z53" s="135" t="s">
        <v>134</v>
      </c>
      <c r="AA53" s="136"/>
      <c r="AB53" s="84" t="s">
        <v>132</v>
      </c>
      <c r="AC53" s="87">
        <v>27</v>
      </c>
      <c r="AD53" s="131" t="s">
        <v>135</v>
      </c>
      <c r="AE53" s="132"/>
      <c r="AF53" s="133" t="s">
        <v>136</v>
      </c>
      <c r="AG53" s="134"/>
      <c r="AH53" s="131" t="s">
        <v>130</v>
      </c>
      <c r="AI53" s="132"/>
      <c r="AJ53" s="131" t="s">
        <v>131</v>
      </c>
      <c r="AK53" s="132"/>
      <c r="AL53" s="133" t="s">
        <v>136</v>
      </c>
      <c r="AM53" s="134"/>
    </row>
    <row r="54" spans="2:39" ht="16.5" thickBot="1">
      <c r="B54" s="1"/>
      <c r="C54" s="78" t="s">
        <v>93</v>
      </c>
      <c r="D54" s="48">
        <v>42828</v>
      </c>
      <c r="E54" s="74"/>
      <c r="F54" s="49"/>
      <c r="G54" s="49"/>
      <c r="H54" s="49"/>
      <c r="I54" s="49"/>
      <c r="J54" s="49">
        <f t="shared" si="1"/>
        <v>0</v>
      </c>
      <c r="K54" s="49"/>
      <c r="L54" s="26"/>
      <c r="P54" s="131" t="s">
        <v>137</v>
      </c>
      <c r="Q54" s="132"/>
      <c r="R54" s="135" t="s">
        <v>138</v>
      </c>
      <c r="S54" s="136"/>
      <c r="T54" s="135" t="s">
        <v>138</v>
      </c>
      <c r="U54" s="136"/>
      <c r="V54" s="131" t="s">
        <v>139</v>
      </c>
      <c r="W54" s="132"/>
      <c r="X54" s="131" t="s">
        <v>140</v>
      </c>
      <c r="Y54" s="132"/>
      <c r="Z54" s="133" t="s">
        <v>141</v>
      </c>
      <c r="AA54" s="134"/>
      <c r="AB54" s="131" t="s">
        <v>139</v>
      </c>
      <c r="AC54" s="132"/>
      <c r="AD54" s="131" t="s">
        <v>142</v>
      </c>
      <c r="AE54" s="132"/>
      <c r="AF54" s="84" t="s">
        <v>143</v>
      </c>
      <c r="AG54" s="87">
        <v>36</v>
      </c>
      <c r="AH54" s="131" t="s">
        <v>137</v>
      </c>
      <c r="AI54" s="132"/>
      <c r="AJ54" s="135" t="s">
        <v>138</v>
      </c>
      <c r="AK54" s="136"/>
      <c r="AL54" s="84" t="s">
        <v>143</v>
      </c>
      <c r="AM54" s="87">
        <v>49</v>
      </c>
    </row>
    <row r="55" spans="2:39" ht="16.5" thickBot="1">
      <c r="B55" s="1"/>
      <c r="C55" s="78" t="s">
        <v>94</v>
      </c>
      <c r="D55" s="48">
        <v>42829</v>
      </c>
      <c r="E55" s="74"/>
      <c r="F55" s="49"/>
      <c r="G55" s="49"/>
      <c r="H55" s="49"/>
      <c r="I55" s="49"/>
      <c r="J55" s="49">
        <f t="shared" si="1"/>
        <v>0</v>
      </c>
      <c r="K55" s="49"/>
      <c r="L55" s="26"/>
      <c r="P55" s="131" t="s">
        <v>144</v>
      </c>
      <c r="Q55" s="132"/>
      <c r="R55" s="133" t="s">
        <v>145</v>
      </c>
      <c r="S55" s="134"/>
      <c r="T55" s="133" t="s">
        <v>145</v>
      </c>
      <c r="U55" s="134"/>
      <c r="V55" s="131" t="s">
        <v>146</v>
      </c>
      <c r="W55" s="132"/>
      <c r="X55" s="131" t="s">
        <v>147</v>
      </c>
      <c r="Y55" s="132"/>
      <c r="Z55" s="139" t="s">
        <v>148</v>
      </c>
      <c r="AA55" s="140"/>
      <c r="AB55" s="131" t="s">
        <v>146</v>
      </c>
      <c r="AC55" s="132"/>
      <c r="AD55" s="135" t="s">
        <v>149</v>
      </c>
      <c r="AE55" s="136"/>
      <c r="AF55" s="131" t="s">
        <v>150</v>
      </c>
      <c r="AG55" s="132"/>
      <c r="AH55" s="131" t="s">
        <v>144</v>
      </c>
      <c r="AI55" s="132"/>
      <c r="AJ55" s="133" t="s">
        <v>145</v>
      </c>
      <c r="AK55" s="134"/>
      <c r="AL55" s="131" t="s">
        <v>150</v>
      </c>
      <c r="AM55" s="132"/>
    </row>
    <row r="56" spans="2:39" ht="16.5" thickBot="1">
      <c r="B56" s="1"/>
      <c r="C56" s="78" t="s">
        <v>88</v>
      </c>
      <c r="D56" s="48">
        <v>42830</v>
      </c>
      <c r="E56" s="74"/>
      <c r="F56" s="49"/>
      <c r="G56" s="49"/>
      <c r="H56" s="49"/>
      <c r="I56" s="49"/>
      <c r="J56" s="49">
        <f t="shared" si="1"/>
        <v>0</v>
      </c>
      <c r="K56" s="49"/>
      <c r="L56" s="26"/>
      <c r="P56" s="89" t="s">
        <v>151</v>
      </c>
      <c r="Q56" s="91" t="s">
        <v>152</v>
      </c>
      <c r="R56" s="92" t="s">
        <v>153</v>
      </c>
      <c r="S56" s="86">
        <v>6</v>
      </c>
      <c r="T56" s="84" t="s">
        <v>153</v>
      </c>
      <c r="U56" s="87">
        <v>10</v>
      </c>
      <c r="V56" s="131" t="s">
        <v>154</v>
      </c>
      <c r="W56" s="132"/>
      <c r="X56" s="135" t="s">
        <v>155</v>
      </c>
      <c r="Y56" s="136"/>
      <c r="Z56" s="131" t="s">
        <v>156</v>
      </c>
      <c r="AA56" s="132"/>
      <c r="AB56" s="131" t="s">
        <v>154</v>
      </c>
      <c r="AC56" s="132"/>
      <c r="AD56" s="133" t="s">
        <v>157</v>
      </c>
      <c r="AE56" s="134"/>
      <c r="AF56" s="131" t="s">
        <v>158</v>
      </c>
      <c r="AG56" s="132"/>
      <c r="AH56" s="131" t="s">
        <v>151</v>
      </c>
      <c r="AI56" s="132"/>
      <c r="AJ56" s="84" t="s">
        <v>153</v>
      </c>
      <c r="AK56" s="87">
        <v>45</v>
      </c>
      <c r="AL56" s="131" t="s">
        <v>158</v>
      </c>
      <c r="AM56" s="132"/>
    </row>
    <row r="57" spans="2:39" ht="16.5" thickBot="1">
      <c r="B57" s="1"/>
      <c r="C57" s="78" t="s">
        <v>89</v>
      </c>
      <c r="D57" s="48">
        <v>42831</v>
      </c>
      <c r="E57" s="74"/>
      <c r="F57" s="49"/>
      <c r="G57" s="49"/>
      <c r="H57" s="49"/>
      <c r="I57" s="49"/>
      <c r="J57" s="49">
        <f t="shared" si="1"/>
        <v>0</v>
      </c>
      <c r="K57" s="26"/>
      <c r="L57" s="26"/>
      <c r="P57" s="135" t="s">
        <v>159</v>
      </c>
      <c r="Q57" s="136"/>
      <c r="R57" s="131" t="s">
        <v>160</v>
      </c>
      <c r="S57" s="132"/>
      <c r="T57" s="131" t="s">
        <v>160</v>
      </c>
      <c r="U57" s="132"/>
      <c r="V57" s="131" t="s">
        <v>161</v>
      </c>
      <c r="W57" s="132"/>
      <c r="X57" s="133" t="s">
        <v>162</v>
      </c>
      <c r="Y57" s="134"/>
      <c r="Z57" s="131" t="s">
        <v>163</v>
      </c>
      <c r="AA57" s="132"/>
      <c r="AB57" s="131" t="s">
        <v>161</v>
      </c>
      <c r="AC57" s="132"/>
      <c r="AD57" s="84" t="s">
        <v>164</v>
      </c>
      <c r="AE57" s="87">
        <v>32</v>
      </c>
      <c r="AF57" s="137" t="s">
        <v>165</v>
      </c>
      <c r="AG57" s="138"/>
      <c r="AH57" s="135" t="s">
        <v>159</v>
      </c>
      <c r="AI57" s="136"/>
      <c r="AJ57" s="131" t="s">
        <v>160</v>
      </c>
      <c r="AK57" s="132"/>
      <c r="AL57" s="131" t="s">
        <v>166</v>
      </c>
      <c r="AM57" s="132"/>
    </row>
    <row r="58" spans="2:39" ht="16.5" thickBot="1">
      <c r="B58" s="1"/>
      <c r="C58" s="78" t="s">
        <v>90</v>
      </c>
      <c r="D58" s="48">
        <v>42832</v>
      </c>
      <c r="E58" s="74"/>
      <c r="F58" s="49"/>
      <c r="G58" s="49"/>
      <c r="H58" s="49"/>
      <c r="I58" s="49"/>
      <c r="J58" s="49">
        <f t="shared" si="1"/>
        <v>0</v>
      </c>
      <c r="K58" s="49"/>
      <c r="L58" s="26"/>
      <c r="P58" s="133" t="s">
        <v>167</v>
      </c>
      <c r="Q58" s="134"/>
      <c r="R58" s="131" t="s">
        <v>168</v>
      </c>
      <c r="S58" s="132"/>
      <c r="T58" s="89" t="s">
        <v>168</v>
      </c>
      <c r="U58" s="91" t="s">
        <v>169</v>
      </c>
      <c r="V58" s="135" t="s">
        <v>170</v>
      </c>
      <c r="W58" s="136"/>
      <c r="X58" s="84" t="s">
        <v>171</v>
      </c>
      <c r="Y58" s="87">
        <v>19</v>
      </c>
      <c r="Z58" s="131" t="s">
        <v>172</v>
      </c>
      <c r="AA58" s="132"/>
      <c r="AB58" s="135" t="s">
        <v>170</v>
      </c>
      <c r="AC58" s="136"/>
      <c r="AD58" s="131" t="s">
        <v>173</v>
      </c>
      <c r="AE58" s="132"/>
      <c r="AF58" s="131" t="s">
        <v>174</v>
      </c>
      <c r="AG58" s="132"/>
      <c r="AH58" s="133" t="s">
        <v>167</v>
      </c>
      <c r="AI58" s="134"/>
      <c r="AJ58" s="131" t="s">
        <v>168</v>
      </c>
      <c r="AK58" s="132"/>
      <c r="AL58" s="131" t="s">
        <v>174</v>
      </c>
      <c r="AM58" s="132"/>
    </row>
    <row r="59" spans="2:39" ht="16.5" thickBot="1">
      <c r="B59" s="1"/>
      <c r="C59" s="76" t="s">
        <v>91</v>
      </c>
      <c r="D59" s="38">
        <v>42833</v>
      </c>
      <c r="E59" s="77"/>
      <c r="F59" s="39"/>
      <c r="G59" s="39"/>
      <c r="H59" s="39"/>
      <c r="I59" s="39"/>
      <c r="J59" s="39">
        <f t="shared" si="1"/>
        <v>0</v>
      </c>
      <c r="K59" s="39"/>
      <c r="L59" s="64"/>
      <c r="P59" s="84" t="s">
        <v>175</v>
      </c>
      <c r="Q59" s="86">
        <v>2</v>
      </c>
      <c r="R59" s="131" t="s">
        <v>176</v>
      </c>
      <c r="S59" s="132"/>
      <c r="T59" s="131" t="s">
        <v>176</v>
      </c>
      <c r="U59" s="132"/>
      <c r="V59" s="133" t="s">
        <v>177</v>
      </c>
      <c r="W59" s="134"/>
      <c r="X59" s="131" t="s">
        <v>178</v>
      </c>
      <c r="Y59" s="132"/>
      <c r="Z59" s="131" t="s">
        <v>179</v>
      </c>
      <c r="AA59" s="132"/>
      <c r="AB59" s="133" t="s">
        <v>177</v>
      </c>
      <c r="AC59" s="134"/>
      <c r="AD59" s="131" t="s">
        <v>180</v>
      </c>
      <c r="AE59" s="132"/>
      <c r="AF59" s="135" t="s">
        <v>181</v>
      </c>
      <c r="AG59" s="136"/>
      <c r="AH59" s="84" t="s">
        <v>175</v>
      </c>
      <c r="AI59" s="87">
        <v>41</v>
      </c>
      <c r="AJ59" s="131" t="s">
        <v>176</v>
      </c>
      <c r="AK59" s="132"/>
      <c r="AL59" s="135" t="s">
        <v>181</v>
      </c>
      <c r="AM59" s="136"/>
    </row>
    <row r="60" spans="2:39" ht="16.5" thickBot="1">
      <c r="B60" s="1"/>
      <c r="C60" s="76" t="s">
        <v>92</v>
      </c>
      <c r="D60" s="38">
        <v>42834</v>
      </c>
      <c r="E60" s="77"/>
      <c r="F60" s="39"/>
      <c r="G60" s="39"/>
      <c r="H60" s="39"/>
      <c r="I60" s="39"/>
      <c r="J60" s="39">
        <f t="shared" si="1"/>
        <v>0</v>
      </c>
      <c r="K60" s="39"/>
      <c r="L60" s="64"/>
      <c r="P60" s="131" t="s">
        <v>182</v>
      </c>
      <c r="Q60" s="132"/>
      <c r="R60" s="131" t="s">
        <v>183</v>
      </c>
      <c r="S60" s="132"/>
      <c r="T60" s="131" t="s">
        <v>183</v>
      </c>
      <c r="U60" s="132"/>
      <c r="V60" s="84" t="s">
        <v>184</v>
      </c>
      <c r="W60" s="87">
        <v>15</v>
      </c>
      <c r="X60" s="131" t="s">
        <v>185</v>
      </c>
      <c r="Y60" s="132"/>
      <c r="Z60" s="135" t="s">
        <v>186</v>
      </c>
      <c r="AA60" s="136"/>
      <c r="AB60" s="84" t="s">
        <v>187</v>
      </c>
      <c r="AC60" s="87">
        <v>28</v>
      </c>
      <c r="AD60" s="131" t="s">
        <v>188</v>
      </c>
      <c r="AE60" s="132"/>
      <c r="AF60" s="133" t="s">
        <v>189</v>
      </c>
      <c r="AG60" s="134"/>
      <c r="AH60" s="131" t="s">
        <v>182</v>
      </c>
      <c r="AI60" s="132"/>
      <c r="AJ60" s="131" t="s">
        <v>183</v>
      </c>
      <c r="AK60" s="132"/>
      <c r="AL60" s="133" t="s">
        <v>189</v>
      </c>
      <c r="AM60" s="134"/>
    </row>
    <row r="61" spans="2:39" ht="16.5" thickBot="1">
      <c r="B61" s="1"/>
      <c r="C61" s="78" t="s">
        <v>93</v>
      </c>
      <c r="D61" s="48">
        <v>42835</v>
      </c>
      <c r="E61" s="74"/>
      <c r="F61" s="49"/>
      <c r="G61" s="49"/>
      <c r="H61" s="49"/>
      <c r="I61" s="49"/>
      <c r="J61" s="49">
        <f t="shared" si="1"/>
        <v>0</v>
      </c>
      <c r="K61" s="49"/>
      <c r="L61" s="26"/>
      <c r="P61" s="131" t="s">
        <v>190</v>
      </c>
      <c r="Q61" s="132"/>
      <c r="R61" s="135" t="s">
        <v>191</v>
      </c>
      <c r="S61" s="136"/>
      <c r="T61" s="135" t="s">
        <v>191</v>
      </c>
      <c r="U61" s="136"/>
      <c r="V61" s="131" t="s">
        <v>192</v>
      </c>
      <c r="W61" s="132"/>
      <c r="X61" s="131" t="s">
        <v>193</v>
      </c>
      <c r="Y61" s="132"/>
      <c r="Z61" s="133" t="s">
        <v>194</v>
      </c>
      <c r="AA61" s="134"/>
      <c r="AB61" s="131" t="s">
        <v>195</v>
      </c>
      <c r="AC61" s="132"/>
      <c r="AD61" s="131" t="s">
        <v>196</v>
      </c>
      <c r="AE61" s="132"/>
      <c r="AF61" s="84" t="s">
        <v>197</v>
      </c>
      <c r="AG61" s="87">
        <v>37</v>
      </c>
      <c r="AH61" s="131" t="s">
        <v>190</v>
      </c>
      <c r="AI61" s="132"/>
      <c r="AJ61" s="135" t="s">
        <v>191</v>
      </c>
      <c r="AK61" s="136"/>
      <c r="AL61" s="84" t="s">
        <v>197</v>
      </c>
      <c r="AM61" s="87">
        <v>50</v>
      </c>
    </row>
    <row r="62" spans="2:39" ht="21.75" thickBot="1">
      <c r="B62" s="1"/>
      <c r="C62" s="78" t="s">
        <v>94</v>
      </c>
      <c r="D62" s="48">
        <v>42836</v>
      </c>
      <c r="E62" s="74"/>
      <c r="F62" s="49"/>
      <c r="G62" s="49"/>
      <c r="H62" s="49"/>
      <c r="I62" s="49"/>
      <c r="J62" s="49">
        <f t="shared" si="1"/>
        <v>0</v>
      </c>
      <c r="K62" s="49"/>
      <c r="L62" s="26"/>
      <c r="P62" s="131" t="s">
        <v>198</v>
      </c>
      <c r="Q62" s="132"/>
      <c r="R62" s="133" t="s">
        <v>199</v>
      </c>
      <c r="S62" s="134"/>
      <c r="T62" s="133" t="s">
        <v>199</v>
      </c>
      <c r="U62" s="134"/>
      <c r="V62" s="131" t="s">
        <v>200</v>
      </c>
      <c r="W62" s="132"/>
      <c r="X62" s="131" t="s">
        <v>201</v>
      </c>
      <c r="Y62" s="132"/>
      <c r="Z62" s="93" t="s">
        <v>202</v>
      </c>
      <c r="AA62" s="90" t="s">
        <v>203</v>
      </c>
      <c r="AB62" s="131" t="s">
        <v>204</v>
      </c>
      <c r="AC62" s="132"/>
      <c r="AD62" s="135" t="s">
        <v>205</v>
      </c>
      <c r="AE62" s="136"/>
      <c r="AF62" s="131" t="s">
        <v>206</v>
      </c>
      <c r="AG62" s="132"/>
      <c r="AH62" s="83" t="s">
        <v>198</v>
      </c>
      <c r="AI62" s="94" t="s">
        <v>207</v>
      </c>
      <c r="AJ62" s="133" t="s">
        <v>199</v>
      </c>
      <c r="AK62" s="134"/>
      <c r="AL62" s="131" t="s">
        <v>206</v>
      </c>
      <c r="AM62" s="132"/>
    </row>
    <row r="63" spans="2:39" ht="16.5" thickBot="1">
      <c r="B63" s="1"/>
      <c r="C63" s="78" t="s">
        <v>88</v>
      </c>
      <c r="D63" s="48">
        <v>42837</v>
      </c>
      <c r="E63" s="74"/>
      <c r="F63" s="49"/>
      <c r="G63" s="49"/>
      <c r="H63" s="49"/>
      <c r="I63" s="49"/>
      <c r="J63" s="49">
        <f t="shared" si="1"/>
        <v>0</v>
      </c>
      <c r="K63" s="49"/>
      <c r="L63" s="26"/>
      <c r="P63" s="131" t="s">
        <v>208</v>
      </c>
      <c r="Q63" s="132"/>
      <c r="R63" s="92" t="s">
        <v>209</v>
      </c>
      <c r="S63" s="86">
        <v>7</v>
      </c>
      <c r="T63" s="84" t="s">
        <v>209</v>
      </c>
      <c r="U63" s="87">
        <v>11</v>
      </c>
      <c r="V63" s="131" t="s">
        <v>210</v>
      </c>
      <c r="W63" s="132"/>
      <c r="X63" s="139" t="s">
        <v>211</v>
      </c>
      <c r="Y63" s="140"/>
      <c r="Z63" s="131" t="s">
        <v>212</v>
      </c>
      <c r="AA63" s="132"/>
      <c r="AB63" s="131" t="s">
        <v>213</v>
      </c>
      <c r="AC63" s="132"/>
      <c r="AD63" s="89" t="s">
        <v>214</v>
      </c>
      <c r="AE63" s="91" t="s">
        <v>215</v>
      </c>
      <c r="AF63" s="131" t="s">
        <v>216</v>
      </c>
      <c r="AG63" s="132"/>
      <c r="AH63" s="131" t="s">
        <v>208</v>
      </c>
      <c r="AI63" s="132"/>
      <c r="AJ63" s="84" t="s">
        <v>209</v>
      </c>
      <c r="AK63" s="87">
        <v>46</v>
      </c>
      <c r="AL63" s="131" t="s">
        <v>216</v>
      </c>
      <c r="AM63" s="132"/>
    </row>
    <row r="64" spans="2:39" ht="16.5" thickBot="1">
      <c r="B64" s="1"/>
      <c r="C64" s="78" t="s">
        <v>89</v>
      </c>
      <c r="D64" s="48">
        <v>42838</v>
      </c>
      <c r="E64" s="74"/>
      <c r="F64" s="49"/>
      <c r="G64" s="49"/>
      <c r="H64" s="49"/>
      <c r="I64" s="49"/>
      <c r="J64" s="49">
        <f t="shared" si="1"/>
        <v>0</v>
      </c>
      <c r="K64" s="49"/>
      <c r="L64" s="26"/>
      <c r="P64" s="135" t="s">
        <v>217</v>
      </c>
      <c r="Q64" s="136"/>
      <c r="R64" s="131" t="s">
        <v>218</v>
      </c>
      <c r="S64" s="132"/>
      <c r="T64" s="141" t="s">
        <v>218</v>
      </c>
      <c r="U64" s="132"/>
      <c r="V64" s="83" t="s">
        <v>219</v>
      </c>
      <c r="W64" s="88" t="s">
        <v>220</v>
      </c>
      <c r="X64" s="89" t="s">
        <v>221</v>
      </c>
      <c r="Y64" s="91" t="s">
        <v>222</v>
      </c>
      <c r="Z64" s="131" t="s">
        <v>223</v>
      </c>
      <c r="AA64" s="132"/>
      <c r="AB64" s="131" t="s">
        <v>224</v>
      </c>
      <c r="AC64" s="132"/>
      <c r="AD64" s="84" t="s">
        <v>225</v>
      </c>
      <c r="AE64" s="87">
        <v>33</v>
      </c>
      <c r="AF64" s="131" t="s">
        <v>226</v>
      </c>
      <c r="AG64" s="132"/>
      <c r="AH64" s="135" t="s">
        <v>217</v>
      </c>
      <c r="AI64" s="136"/>
      <c r="AJ64" s="131" t="s">
        <v>218</v>
      </c>
      <c r="AK64" s="132"/>
      <c r="AL64" s="131" t="s">
        <v>226</v>
      </c>
      <c r="AM64" s="132"/>
    </row>
    <row r="65" spans="2:39" ht="16.5" thickBot="1">
      <c r="B65" s="1"/>
      <c r="C65" s="79" t="s">
        <v>90</v>
      </c>
      <c r="D65" s="59">
        <v>42839</v>
      </c>
      <c r="E65" s="80"/>
      <c r="F65" s="60"/>
      <c r="G65" s="60"/>
      <c r="H65" s="60"/>
      <c r="I65" s="60"/>
      <c r="J65" s="60">
        <f t="shared" si="1"/>
        <v>0</v>
      </c>
      <c r="K65" s="60"/>
      <c r="L65" s="61"/>
      <c r="P65" s="133" t="s">
        <v>227</v>
      </c>
      <c r="Q65" s="134"/>
      <c r="R65" s="131" t="s">
        <v>228</v>
      </c>
      <c r="S65" s="132"/>
      <c r="T65" s="131" t="s">
        <v>228</v>
      </c>
      <c r="U65" s="132"/>
      <c r="V65" s="135" t="s">
        <v>229</v>
      </c>
      <c r="W65" s="136"/>
      <c r="X65" s="84" t="s">
        <v>230</v>
      </c>
      <c r="Y65" s="87">
        <v>20</v>
      </c>
      <c r="Z65" s="95" t="s">
        <v>231</v>
      </c>
      <c r="AA65" s="88" t="s">
        <v>232</v>
      </c>
      <c r="AB65" s="135" t="s">
        <v>233</v>
      </c>
      <c r="AC65" s="136"/>
      <c r="AD65" s="131" t="s">
        <v>234</v>
      </c>
      <c r="AE65" s="132"/>
      <c r="AF65" s="131" t="s">
        <v>235</v>
      </c>
      <c r="AG65" s="132"/>
      <c r="AH65" s="89" t="s">
        <v>227</v>
      </c>
      <c r="AI65" s="91" t="s">
        <v>236</v>
      </c>
      <c r="AJ65" s="137" t="s">
        <v>237</v>
      </c>
      <c r="AK65" s="138"/>
      <c r="AL65" s="131" t="s">
        <v>235</v>
      </c>
      <c r="AM65" s="132"/>
    </row>
    <row r="66" spans="2:39" ht="16.5" thickBot="1">
      <c r="B66" s="1"/>
      <c r="C66" s="76" t="s">
        <v>91</v>
      </c>
      <c r="D66" s="38">
        <v>42840</v>
      </c>
      <c r="E66" s="77"/>
      <c r="F66" s="65"/>
      <c r="G66" s="65"/>
      <c r="H66" s="65"/>
      <c r="I66" s="65"/>
      <c r="J66" s="39">
        <f t="shared" si="1"/>
        <v>0</v>
      </c>
      <c r="K66" s="65"/>
      <c r="L66" s="64"/>
      <c r="P66" s="84" t="s">
        <v>238</v>
      </c>
      <c r="Q66" s="86">
        <v>3</v>
      </c>
      <c r="R66" s="131" t="s">
        <v>239</v>
      </c>
      <c r="S66" s="132"/>
      <c r="T66" s="131" t="s">
        <v>239</v>
      </c>
      <c r="U66" s="132"/>
      <c r="V66" s="89" t="s">
        <v>240</v>
      </c>
      <c r="W66" s="91" t="s">
        <v>241</v>
      </c>
      <c r="X66" s="131" t="s">
        <v>242</v>
      </c>
      <c r="Y66" s="132"/>
      <c r="Z66" s="131" t="s">
        <v>243</v>
      </c>
      <c r="AA66" s="132"/>
      <c r="AB66" s="133" t="s">
        <v>244</v>
      </c>
      <c r="AC66" s="134"/>
      <c r="AD66" s="131" t="s">
        <v>245</v>
      </c>
      <c r="AE66" s="132"/>
      <c r="AF66" s="135" t="s">
        <v>246</v>
      </c>
      <c r="AG66" s="136"/>
      <c r="AH66" s="84" t="s">
        <v>238</v>
      </c>
      <c r="AI66" s="87">
        <v>42</v>
      </c>
      <c r="AJ66" s="131" t="s">
        <v>239</v>
      </c>
      <c r="AK66" s="132"/>
      <c r="AL66" s="135" t="s">
        <v>246</v>
      </c>
      <c r="AM66" s="136"/>
    </row>
    <row r="67" spans="2:39" ht="16.5" thickBot="1">
      <c r="B67" s="1"/>
      <c r="C67" s="76" t="s">
        <v>92</v>
      </c>
      <c r="D67" s="38">
        <v>42841</v>
      </c>
      <c r="E67" s="77"/>
      <c r="F67" s="66"/>
      <c r="G67" s="66"/>
      <c r="H67" s="66"/>
      <c r="I67" s="66"/>
      <c r="J67" s="39">
        <f t="shared" si="1"/>
        <v>0</v>
      </c>
      <c r="K67" s="67"/>
      <c r="L67" s="68"/>
      <c r="P67" s="131" t="s">
        <v>247</v>
      </c>
      <c r="Q67" s="132"/>
      <c r="R67" s="131" t="s">
        <v>248</v>
      </c>
      <c r="S67" s="132"/>
      <c r="T67" s="131" t="s">
        <v>248</v>
      </c>
      <c r="U67" s="132"/>
      <c r="V67" s="84" t="s">
        <v>249</v>
      </c>
      <c r="W67" s="87">
        <v>16</v>
      </c>
      <c r="X67" s="131" t="s">
        <v>250</v>
      </c>
      <c r="Y67" s="132"/>
      <c r="Z67" s="135" t="s">
        <v>251</v>
      </c>
      <c r="AA67" s="136"/>
      <c r="AB67" s="84" t="s">
        <v>252</v>
      </c>
      <c r="AC67" s="87">
        <v>29</v>
      </c>
      <c r="AD67" s="131" t="s">
        <v>253</v>
      </c>
      <c r="AE67" s="132"/>
      <c r="AF67" s="133" t="s">
        <v>254</v>
      </c>
      <c r="AG67" s="134"/>
      <c r="AH67" s="131" t="s">
        <v>247</v>
      </c>
      <c r="AI67" s="132"/>
      <c r="AJ67" s="131" t="s">
        <v>248</v>
      </c>
      <c r="AK67" s="132"/>
      <c r="AL67" s="133" t="s">
        <v>254</v>
      </c>
      <c r="AM67" s="134"/>
    </row>
    <row r="68" spans="2:39" ht="16.5" thickBot="1">
      <c r="B68" s="1"/>
      <c r="C68" s="78" t="s">
        <v>93</v>
      </c>
      <c r="D68" s="48">
        <v>42842</v>
      </c>
      <c r="E68" s="74"/>
      <c r="F68" s="49"/>
      <c r="G68" s="49"/>
      <c r="H68" s="49"/>
      <c r="I68" s="49"/>
      <c r="J68" s="49">
        <f t="shared" si="1"/>
        <v>0</v>
      </c>
      <c r="K68" s="49"/>
      <c r="L68" s="26"/>
      <c r="P68" s="131" t="s">
        <v>255</v>
      </c>
      <c r="Q68" s="132"/>
      <c r="R68" s="135" t="s">
        <v>256</v>
      </c>
      <c r="S68" s="136"/>
      <c r="T68" s="135" t="s">
        <v>256</v>
      </c>
      <c r="U68" s="136"/>
      <c r="V68" s="131" t="s">
        <v>257</v>
      </c>
      <c r="W68" s="132"/>
      <c r="X68" s="131" t="s">
        <v>258</v>
      </c>
      <c r="Y68" s="132"/>
      <c r="Z68" s="133" t="s">
        <v>259</v>
      </c>
      <c r="AA68" s="134"/>
      <c r="AB68" s="131" t="s">
        <v>260</v>
      </c>
      <c r="AC68" s="132"/>
      <c r="AD68" s="131" t="s">
        <v>261</v>
      </c>
      <c r="AE68" s="132"/>
      <c r="AF68" s="84" t="s">
        <v>262</v>
      </c>
      <c r="AG68" s="87">
        <v>38</v>
      </c>
      <c r="AH68" s="131" t="s">
        <v>255</v>
      </c>
      <c r="AI68" s="132"/>
      <c r="AJ68" s="135" t="s">
        <v>256</v>
      </c>
      <c r="AK68" s="136"/>
      <c r="AL68" s="84" t="s">
        <v>262</v>
      </c>
      <c r="AM68" s="87">
        <v>51</v>
      </c>
    </row>
    <row r="69" spans="2:39" ht="16.5" thickBot="1">
      <c r="B69" s="1"/>
      <c r="C69" s="78" t="s">
        <v>94</v>
      </c>
      <c r="D69" s="48">
        <v>42843</v>
      </c>
      <c r="E69" s="74"/>
      <c r="F69" s="49"/>
      <c r="G69" s="49"/>
      <c r="H69" s="49"/>
      <c r="I69" s="49"/>
      <c r="J69" s="49">
        <f t="shared" si="1"/>
        <v>0</v>
      </c>
      <c r="K69" s="49"/>
      <c r="L69" s="26"/>
      <c r="P69" s="131" t="s">
        <v>263</v>
      </c>
      <c r="Q69" s="132"/>
      <c r="R69" s="133" t="s">
        <v>264</v>
      </c>
      <c r="S69" s="134"/>
      <c r="T69" s="133" t="s">
        <v>264</v>
      </c>
      <c r="U69" s="134"/>
      <c r="V69" s="89" t="s">
        <v>265</v>
      </c>
      <c r="W69" s="91" t="s">
        <v>266</v>
      </c>
      <c r="X69" s="131" t="s">
        <v>267</v>
      </c>
      <c r="Y69" s="132"/>
      <c r="Z69" s="92" t="s">
        <v>268</v>
      </c>
      <c r="AA69" s="87">
        <v>25</v>
      </c>
      <c r="AB69" s="131" t="s">
        <v>269</v>
      </c>
      <c r="AC69" s="132"/>
      <c r="AD69" s="135" t="s">
        <v>270</v>
      </c>
      <c r="AE69" s="136"/>
      <c r="AF69" s="131" t="s">
        <v>271</v>
      </c>
      <c r="AG69" s="132"/>
      <c r="AH69" s="131" t="s">
        <v>263</v>
      </c>
      <c r="AI69" s="132"/>
      <c r="AJ69" s="133" t="s">
        <v>264</v>
      </c>
      <c r="AK69" s="134"/>
      <c r="AL69" s="131" t="s">
        <v>271</v>
      </c>
      <c r="AM69" s="132"/>
    </row>
    <row r="70" spans="2:39" ht="16.5" thickBot="1">
      <c r="B70" s="1"/>
      <c r="C70" s="78" t="s">
        <v>88</v>
      </c>
      <c r="D70" s="48">
        <v>42844</v>
      </c>
      <c r="E70" s="74"/>
      <c r="F70" s="49"/>
      <c r="G70" s="49"/>
      <c r="H70" s="49"/>
      <c r="I70" s="49"/>
      <c r="J70" s="49">
        <f t="shared" si="1"/>
        <v>0</v>
      </c>
      <c r="K70" s="49"/>
      <c r="L70" s="26"/>
      <c r="P70" s="131" t="s">
        <v>272</v>
      </c>
      <c r="Q70" s="132"/>
      <c r="R70" s="92" t="s">
        <v>273</v>
      </c>
      <c r="S70" s="86">
        <v>8</v>
      </c>
      <c r="T70" s="84" t="s">
        <v>273</v>
      </c>
      <c r="U70" s="87">
        <v>12</v>
      </c>
      <c r="V70" s="131" t="s">
        <v>274</v>
      </c>
      <c r="W70" s="132"/>
      <c r="X70" s="135" t="s">
        <v>275</v>
      </c>
      <c r="Y70" s="136"/>
      <c r="Z70" s="131" t="s">
        <v>276</v>
      </c>
      <c r="AA70" s="132"/>
      <c r="AB70" s="139" t="s">
        <v>277</v>
      </c>
      <c r="AC70" s="140"/>
      <c r="AD70" s="133" t="s">
        <v>278</v>
      </c>
      <c r="AE70" s="134"/>
      <c r="AF70" s="131" t="s">
        <v>279</v>
      </c>
      <c r="AG70" s="132"/>
      <c r="AH70" s="131" t="s">
        <v>272</v>
      </c>
      <c r="AI70" s="132"/>
      <c r="AJ70" s="139" t="s">
        <v>280</v>
      </c>
      <c r="AK70" s="140"/>
      <c r="AL70" s="131" t="s">
        <v>279</v>
      </c>
      <c r="AM70" s="132"/>
    </row>
    <row r="71" spans="2:39" ht="16.5" thickBot="1">
      <c r="B71" s="1"/>
      <c r="C71" s="78" t="s">
        <v>89</v>
      </c>
      <c r="D71" s="48">
        <v>42845</v>
      </c>
      <c r="E71" s="74"/>
      <c r="F71" s="50"/>
      <c r="G71" s="50"/>
      <c r="H71" s="50"/>
      <c r="I71" s="50"/>
      <c r="J71" s="49">
        <f t="shared" si="1"/>
        <v>0</v>
      </c>
      <c r="K71" s="50"/>
      <c r="L71" s="26"/>
      <c r="P71" s="135" t="s">
        <v>281</v>
      </c>
      <c r="Q71" s="136"/>
      <c r="R71" s="131" t="s">
        <v>282</v>
      </c>
      <c r="S71" s="132"/>
      <c r="T71" s="131" t="s">
        <v>282</v>
      </c>
      <c r="U71" s="132"/>
      <c r="V71" s="137" t="s">
        <v>283</v>
      </c>
      <c r="W71" s="138"/>
      <c r="X71" s="133" t="s">
        <v>284</v>
      </c>
      <c r="Y71" s="134"/>
      <c r="Z71" s="131" t="s">
        <v>285</v>
      </c>
      <c r="AA71" s="132"/>
      <c r="AB71" s="131" t="s">
        <v>286</v>
      </c>
      <c r="AC71" s="132"/>
      <c r="AD71" s="84" t="s">
        <v>287</v>
      </c>
      <c r="AE71" s="87">
        <v>34</v>
      </c>
      <c r="AF71" s="131" t="s">
        <v>288</v>
      </c>
      <c r="AG71" s="132"/>
      <c r="AH71" s="135" t="s">
        <v>281</v>
      </c>
      <c r="AI71" s="136"/>
      <c r="AJ71" s="131" t="s">
        <v>282</v>
      </c>
      <c r="AK71" s="132"/>
      <c r="AL71" s="131" t="s">
        <v>288</v>
      </c>
      <c r="AM71" s="132"/>
    </row>
    <row r="72" spans="2:39" ht="16.5" thickBot="1">
      <c r="B72" s="1"/>
      <c r="C72" s="79" t="s">
        <v>90</v>
      </c>
      <c r="D72" s="59">
        <v>42846</v>
      </c>
      <c r="E72" s="80"/>
      <c r="F72" s="62"/>
      <c r="G72" s="62"/>
      <c r="H72" s="62"/>
      <c r="I72" s="62"/>
      <c r="J72" s="60">
        <f t="shared" si="1"/>
        <v>0</v>
      </c>
      <c r="K72" s="62"/>
      <c r="L72" s="63"/>
      <c r="P72" s="133" t="s">
        <v>289</v>
      </c>
      <c r="Q72" s="134"/>
      <c r="R72" s="131" t="s">
        <v>290</v>
      </c>
      <c r="S72" s="132"/>
      <c r="T72" s="131" t="s">
        <v>290</v>
      </c>
      <c r="U72" s="132"/>
      <c r="V72" s="139" t="s">
        <v>291</v>
      </c>
      <c r="W72" s="140"/>
      <c r="X72" s="84" t="s">
        <v>292</v>
      </c>
      <c r="Y72" s="87">
        <v>21</v>
      </c>
      <c r="Z72" s="131" t="s">
        <v>293</v>
      </c>
      <c r="AA72" s="132"/>
      <c r="AB72" s="135" t="s">
        <v>294</v>
      </c>
      <c r="AC72" s="136"/>
      <c r="AD72" s="131" t="s">
        <v>295</v>
      </c>
      <c r="AE72" s="132"/>
      <c r="AF72" s="131" t="s">
        <v>296</v>
      </c>
      <c r="AG72" s="132"/>
      <c r="AH72" s="133" t="s">
        <v>289</v>
      </c>
      <c r="AI72" s="134"/>
      <c r="AJ72" s="131" t="s">
        <v>290</v>
      </c>
      <c r="AK72" s="132"/>
      <c r="AL72" s="131" t="s">
        <v>296</v>
      </c>
      <c r="AM72" s="132"/>
    </row>
    <row r="73" spans="2:39" ht="16.5" thickBot="1">
      <c r="B73" s="1"/>
      <c r="C73" s="76" t="s">
        <v>91</v>
      </c>
      <c r="D73" s="38">
        <v>42847</v>
      </c>
      <c r="E73" s="77"/>
      <c r="F73" s="39"/>
      <c r="G73" s="39"/>
      <c r="H73" s="39"/>
      <c r="I73" s="39"/>
      <c r="J73" s="39">
        <f t="shared" si="1"/>
        <v>0</v>
      </c>
      <c r="K73" s="39"/>
      <c r="L73" s="64"/>
      <c r="P73" s="84" t="s">
        <v>297</v>
      </c>
      <c r="Q73" s="86">
        <v>4</v>
      </c>
      <c r="R73" s="131" t="s">
        <v>298</v>
      </c>
      <c r="S73" s="132"/>
      <c r="T73" s="131" t="s">
        <v>298</v>
      </c>
      <c r="U73" s="132"/>
      <c r="V73" s="133" t="s">
        <v>299</v>
      </c>
      <c r="W73" s="134"/>
      <c r="X73" s="131" t="s">
        <v>300</v>
      </c>
      <c r="Y73" s="132"/>
      <c r="Z73" s="131" t="s">
        <v>301</v>
      </c>
      <c r="AA73" s="132"/>
      <c r="AB73" s="133" t="s">
        <v>302</v>
      </c>
      <c r="AC73" s="134"/>
      <c r="AD73" s="131" t="s">
        <v>303</v>
      </c>
      <c r="AE73" s="132"/>
      <c r="AF73" s="135" t="s">
        <v>304</v>
      </c>
      <c r="AG73" s="136"/>
      <c r="AH73" s="84" t="s">
        <v>297</v>
      </c>
      <c r="AI73" s="87">
        <v>43</v>
      </c>
      <c r="AJ73" s="131" t="s">
        <v>298</v>
      </c>
      <c r="AK73" s="132"/>
      <c r="AL73" s="135" t="s">
        <v>304</v>
      </c>
      <c r="AM73" s="136"/>
    </row>
    <row r="74" spans="2:39" ht="16.5" thickBot="1">
      <c r="B74" s="1"/>
      <c r="C74" s="76" t="s">
        <v>92</v>
      </c>
      <c r="D74" s="38">
        <v>42848</v>
      </c>
      <c r="E74" s="77"/>
      <c r="F74" s="39"/>
      <c r="G74" s="39"/>
      <c r="H74" s="39"/>
      <c r="I74" s="39"/>
      <c r="J74" s="39">
        <f t="shared" si="1"/>
        <v>0</v>
      </c>
      <c r="K74" s="39"/>
      <c r="L74" s="64"/>
      <c r="P74" s="131" t="s">
        <v>305</v>
      </c>
      <c r="Q74" s="132"/>
      <c r="R74" s="131" t="s">
        <v>306</v>
      </c>
      <c r="S74" s="132"/>
      <c r="T74" s="131" t="s">
        <v>306</v>
      </c>
      <c r="U74" s="132"/>
      <c r="V74" s="84" t="s">
        <v>307</v>
      </c>
      <c r="W74" s="87">
        <v>17</v>
      </c>
      <c r="X74" s="131" t="s">
        <v>308</v>
      </c>
      <c r="Y74" s="132"/>
      <c r="Z74" s="93" t="s">
        <v>309</v>
      </c>
      <c r="AA74" s="96" t="s">
        <v>310</v>
      </c>
      <c r="AB74" s="84" t="s">
        <v>311</v>
      </c>
      <c r="AC74" s="87">
        <v>30</v>
      </c>
      <c r="AD74" s="131" t="s">
        <v>312</v>
      </c>
      <c r="AE74" s="132"/>
      <c r="AF74" s="133" t="s">
        <v>313</v>
      </c>
      <c r="AG74" s="134"/>
      <c r="AH74" s="131" t="s">
        <v>305</v>
      </c>
      <c r="AI74" s="132"/>
      <c r="AJ74" s="131" t="s">
        <v>306</v>
      </c>
      <c r="AK74" s="132"/>
      <c r="AL74" s="133" t="s">
        <v>313</v>
      </c>
      <c r="AM74" s="134"/>
    </row>
    <row r="75" spans="2:39" ht="16.5" thickBot="1">
      <c r="B75" s="1"/>
      <c r="C75" s="78" t="s">
        <v>93</v>
      </c>
      <c r="D75" s="48">
        <v>42849</v>
      </c>
      <c r="E75" s="74"/>
      <c r="F75" s="49"/>
      <c r="G75" s="49"/>
      <c r="H75" s="49"/>
      <c r="I75" s="49"/>
      <c r="J75" s="49">
        <f t="shared" si="1"/>
        <v>0</v>
      </c>
      <c r="K75" s="49"/>
      <c r="L75" s="26"/>
      <c r="P75" s="131" t="s">
        <v>314</v>
      </c>
      <c r="Q75" s="132"/>
      <c r="R75" s="135" t="s">
        <v>315</v>
      </c>
      <c r="S75" s="136"/>
      <c r="T75" s="135" t="s">
        <v>315</v>
      </c>
      <c r="U75" s="136"/>
      <c r="V75" s="131" t="s">
        <v>316</v>
      </c>
      <c r="W75" s="132"/>
      <c r="X75" s="131" t="s">
        <v>317</v>
      </c>
      <c r="Y75" s="132"/>
      <c r="Z75" s="133" t="s">
        <v>318</v>
      </c>
      <c r="AA75" s="134"/>
      <c r="AB75" s="131" t="s">
        <v>319</v>
      </c>
      <c r="AC75" s="132"/>
      <c r="AD75" s="131" t="s">
        <v>320</v>
      </c>
      <c r="AE75" s="132"/>
      <c r="AF75" s="84" t="s">
        <v>321</v>
      </c>
      <c r="AG75" s="87">
        <v>39</v>
      </c>
      <c r="AH75" s="131" t="s">
        <v>314</v>
      </c>
      <c r="AI75" s="132"/>
      <c r="AJ75" s="135" t="s">
        <v>315</v>
      </c>
      <c r="AK75" s="136"/>
      <c r="AL75" s="83" t="s">
        <v>321</v>
      </c>
      <c r="AM75" s="85" t="s">
        <v>322</v>
      </c>
    </row>
    <row r="76" spans="2:39" ht="16.5" thickBot="1">
      <c r="B76" s="1"/>
      <c r="C76" s="78" t="s">
        <v>94</v>
      </c>
      <c r="D76" s="48">
        <v>42850</v>
      </c>
      <c r="E76" s="74"/>
      <c r="F76" s="49"/>
      <c r="G76" s="49"/>
      <c r="H76" s="49"/>
      <c r="I76" s="49"/>
      <c r="J76" s="49">
        <f t="shared" si="1"/>
        <v>0</v>
      </c>
      <c r="K76" s="49"/>
      <c r="L76" s="26"/>
      <c r="P76" s="131" t="s">
        <v>323</v>
      </c>
      <c r="Q76" s="132"/>
      <c r="R76" s="133" t="s">
        <v>324</v>
      </c>
      <c r="S76" s="134"/>
      <c r="T76" s="133" t="s">
        <v>324</v>
      </c>
      <c r="U76" s="134"/>
      <c r="V76" s="131" t="s">
        <v>325</v>
      </c>
      <c r="W76" s="132"/>
      <c r="X76" s="131" t="s">
        <v>326</v>
      </c>
      <c r="Y76" s="132"/>
      <c r="Z76" s="92" t="s">
        <v>327</v>
      </c>
      <c r="AA76" s="87">
        <v>26</v>
      </c>
      <c r="AB76" s="131" t="s">
        <v>328</v>
      </c>
      <c r="AC76" s="132"/>
      <c r="AD76" s="135" t="s">
        <v>329</v>
      </c>
      <c r="AE76" s="136"/>
      <c r="AF76" s="131" t="s">
        <v>330</v>
      </c>
      <c r="AG76" s="132"/>
      <c r="AH76" s="131" t="s">
        <v>323</v>
      </c>
      <c r="AI76" s="132"/>
      <c r="AJ76" s="133" t="s">
        <v>324</v>
      </c>
      <c r="AK76" s="134"/>
      <c r="AL76" s="131" t="s">
        <v>330</v>
      </c>
      <c r="AM76" s="132"/>
    </row>
    <row r="77" spans="2:39" ht="16.5" thickBot="1">
      <c r="B77" s="1"/>
      <c r="C77" s="78" t="s">
        <v>88</v>
      </c>
      <c r="D77" s="48">
        <v>42851</v>
      </c>
      <c r="E77" s="74"/>
      <c r="F77" s="49"/>
      <c r="G77" s="49"/>
      <c r="H77" s="49"/>
      <c r="I77" s="49"/>
      <c r="J77" s="49">
        <f t="shared" si="1"/>
        <v>0</v>
      </c>
      <c r="K77" s="49"/>
      <c r="L77" s="26"/>
      <c r="P77" s="131" t="s">
        <v>331</v>
      </c>
      <c r="Q77" s="132"/>
      <c r="R77" s="92" t="s">
        <v>332</v>
      </c>
      <c r="S77" s="86">
        <v>9</v>
      </c>
      <c r="T77" s="84" t="s">
        <v>332</v>
      </c>
      <c r="U77" s="87">
        <v>13</v>
      </c>
      <c r="V77" s="131" t="s">
        <v>333</v>
      </c>
      <c r="W77" s="132"/>
      <c r="X77" s="135" t="s">
        <v>334</v>
      </c>
      <c r="Y77" s="136"/>
      <c r="Z77" s="131" t="s">
        <v>335</v>
      </c>
      <c r="AA77" s="132"/>
      <c r="AB77" s="131" t="s">
        <v>336</v>
      </c>
      <c r="AC77" s="132"/>
      <c r="AD77" s="133" t="s">
        <v>337</v>
      </c>
      <c r="AE77" s="134"/>
      <c r="AF77" s="131" t="s">
        <v>338</v>
      </c>
      <c r="AG77" s="132"/>
      <c r="AH77" s="131" t="s">
        <v>331</v>
      </c>
      <c r="AI77" s="132"/>
      <c r="AJ77" s="84" t="s">
        <v>332</v>
      </c>
      <c r="AK77" s="87">
        <v>48</v>
      </c>
      <c r="AL77" s="131" t="s">
        <v>338</v>
      </c>
      <c r="AM77" s="132"/>
    </row>
    <row r="78" spans="2:39" ht="16.5" thickBot="1">
      <c r="B78" s="1"/>
      <c r="C78" s="78" t="s">
        <v>89</v>
      </c>
      <c r="D78" s="48">
        <v>42852</v>
      </c>
      <c r="E78" s="74"/>
      <c r="F78" s="49"/>
      <c r="G78" s="49"/>
      <c r="H78" s="49"/>
      <c r="I78" s="49"/>
      <c r="J78" s="49">
        <f t="shared" si="1"/>
        <v>0</v>
      </c>
      <c r="K78" s="49"/>
      <c r="L78" s="26"/>
      <c r="P78" s="135" t="s">
        <v>339</v>
      </c>
      <c r="Q78" s="136"/>
      <c r="R78" s="95" t="s">
        <v>340</v>
      </c>
      <c r="S78" s="88" t="s">
        <v>341</v>
      </c>
      <c r="T78" s="131" t="s">
        <v>340</v>
      </c>
      <c r="U78" s="132"/>
      <c r="V78" s="131" t="s">
        <v>342</v>
      </c>
      <c r="W78" s="132"/>
      <c r="X78" s="133" t="s">
        <v>343</v>
      </c>
      <c r="Y78" s="134"/>
      <c r="Z78" s="131" t="s">
        <v>344</v>
      </c>
      <c r="AA78" s="132"/>
      <c r="AB78" s="131" t="s">
        <v>345</v>
      </c>
      <c r="AC78" s="132"/>
      <c r="AD78" s="84" t="s">
        <v>346</v>
      </c>
      <c r="AE78" s="87">
        <v>35</v>
      </c>
      <c r="AF78" s="131" t="s">
        <v>347</v>
      </c>
      <c r="AG78" s="132"/>
      <c r="AH78" s="135" t="s">
        <v>339</v>
      </c>
      <c r="AI78" s="136"/>
      <c r="AJ78" s="131" t="s">
        <v>340</v>
      </c>
      <c r="AK78" s="132"/>
      <c r="AL78" s="131" t="s">
        <v>347</v>
      </c>
      <c r="AM78" s="132"/>
    </row>
    <row r="79" spans="2:39" ht="16.5" thickBot="1">
      <c r="B79" s="1"/>
      <c r="C79" s="78" t="s">
        <v>90</v>
      </c>
      <c r="D79" s="48">
        <v>42853</v>
      </c>
      <c r="E79" s="74"/>
      <c r="F79" s="49"/>
      <c r="G79" s="49"/>
      <c r="H79" s="49"/>
      <c r="I79" s="49"/>
      <c r="J79" s="49">
        <f t="shared" si="1"/>
        <v>0</v>
      </c>
      <c r="K79" s="49"/>
      <c r="L79" s="26"/>
      <c r="P79" s="133" t="s">
        <v>348</v>
      </c>
      <c r="Q79" s="134"/>
      <c r="R79" s="131"/>
      <c r="S79" s="132"/>
      <c r="T79" s="131" t="s">
        <v>349</v>
      </c>
      <c r="U79" s="132"/>
      <c r="V79" s="135" t="s">
        <v>350</v>
      </c>
      <c r="W79" s="136"/>
      <c r="X79" s="84" t="s">
        <v>351</v>
      </c>
      <c r="Y79" s="87">
        <v>22</v>
      </c>
      <c r="Z79" s="93" t="s">
        <v>352</v>
      </c>
      <c r="AA79" s="96" t="s">
        <v>353</v>
      </c>
      <c r="AB79" s="135" t="s">
        <v>354</v>
      </c>
      <c r="AC79" s="136"/>
      <c r="AD79" s="131" t="s">
        <v>355</v>
      </c>
      <c r="AE79" s="132"/>
      <c r="AF79" s="131" t="s">
        <v>356</v>
      </c>
      <c r="AG79" s="132"/>
      <c r="AH79" s="133" t="s">
        <v>348</v>
      </c>
      <c r="AI79" s="134"/>
      <c r="AJ79" s="131" t="s">
        <v>349</v>
      </c>
      <c r="AK79" s="132"/>
      <c r="AL79" s="131" t="s">
        <v>356</v>
      </c>
      <c r="AM79" s="132"/>
    </row>
    <row r="80" spans="2:39" ht="16.5" thickBot="1">
      <c r="B80" s="1"/>
      <c r="C80" s="76" t="s">
        <v>91</v>
      </c>
      <c r="D80" s="38">
        <v>42854</v>
      </c>
      <c r="E80" s="77"/>
      <c r="F80" s="39"/>
      <c r="G80" s="39"/>
      <c r="H80" s="39"/>
      <c r="I80" s="39"/>
      <c r="J80" s="39">
        <f t="shared" si="1"/>
        <v>0</v>
      </c>
      <c r="K80" s="39"/>
      <c r="L80" s="64"/>
      <c r="P80" s="84" t="s">
        <v>357</v>
      </c>
      <c r="Q80" s="86">
        <v>5</v>
      </c>
      <c r="R80" s="131"/>
      <c r="S80" s="132"/>
      <c r="T80" s="131" t="s">
        <v>358</v>
      </c>
      <c r="U80" s="132"/>
      <c r="V80" s="133" t="s">
        <v>359</v>
      </c>
      <c r="W80" s="134"/>
      <c r="X80" s="131" t="s">
        <v>360</v>
      </c>
      <c r="Y80" s="132"/>
      <c r="Z80" s="131" t="s">
        <v>361</v>
      </c>
      <c r="AA80" s="132"/>
      <c r="AB80" s="133" t="s">
        <v>362</v>
      </c>
      <c r="AC80" s="134"/>
      <c r="AD80" s="131" t="s">
        <v>363</v>
      </c>
      <c r="AE80" s="132"/>
      <c r="AF80" s="135" t="s">
        <v>364</v>
      </c>
      <c r="AG80" s="136"/>
      <c r="AH80" s="84" t="s">
        <v>357</v>
      </c>
      <c r="AI80" s="87">
        <v>44</v>
      </c>
      <c r="AJ80" s="131" t="s">
        <v>358</v>
      </c>
      <c r="AK80" s="132"/>
      <c r="AL80" s="135" t="s">
        <v>364</v>
      </c>
      <c r="AM80" s="136"/>
    </row>
    <row r="81" spans="1:39" ht="16.5" thickBot="1">
      <c r="B81" s="1"/>
      <c r="C81" s="76" t="s">
        <v>92</v>
      </c>
      <c r="D81" s="38">
        <v>42855</v>
      </c>
      <c r="E81" s="77"/>
      <c r="F81" s="39"/>
      <c r="G81" s="39"/>
      <c r="H81" s="39"/>
      <c r="I81" s="39"/>
      <c r="J81" s="39">
        <f t="shared" si="1"/>
        <v>0</v>
      </c>
      <c r="K81" s="39"/>
      <c r="L81" s="64"/>
      <c r="P81" s="131" t="s">
        <v>365</v>
      </c>
      <c r="Q81" s="132"/>
      <c r="R81" s="131"/>
      <c r="S81" s="132"/>
      <c r="T81" s="131" t="s">
        <v>366</v>
      </c>
      <c r="U81" s="132"/>
      <c r="V81" s="131"/>
      <c r="W81" s="132"/>
      <c r="X81" s="131" t="s">
        <v>367</v>
      </c>
      <c r="Y81" s="132"/>
      <c r="Z81" s="131"/>
      <c r="AA81" s="132"/>
      <c r="AB81" s="84" t="s">
        <v>368</v>
      </c>
      <c r="AC81" s="87">
        <v>31</v>
      </c>
      <c r="AD81" s="131" t="s">
        <v>369</v>
      </c>
      <c r="AE81" s="132"/>
      <c r="AF81" s="131"/>
      <c r="AG81" s="132"/>
      <c r="AH81" s="131" t="s">
        <v>365</v>
      </c>
      <c r="AI81" s="132"/>
      <c r="AJ81" s="131"/>
      <c r="AK81" s="132"/>
      <c r="AL81" s="133" t="s">
        <v>370</v>
      </c>
      <c r="AM81" s="134"/>
    </row>
    <row r="82" spans="1:39" ht="16.5" thickBot="1">
      <c r="B82" s="1"/>
      <c r="C82" s="78" t="s">
        <v>93</v>
      </c>
      <c r="D82" s="48">
        <v>42856</v>
      </c>
      <c r="E82" s="74"/>
      <c r="F82" s="49"/>
      <c r="G82" s="49"/>
      <c r="H82" s="49"/>
      <c r="I82" s="49"/>
      <c r="J82" s="49">
        <f t="shared" si="1"/>
        <v>0</v>
      </c>
      <c r="K82" s="26"/>
      <c r="L82" s="26"/>
    </row>
    <row r="83" spans="1:39" ht="15.75">
      <c r="B83" s="1"/>
      <c r="C83" s="51"/>
      <c r="D83" s="52"/>
      <c r="E83" s="74"/>
      <c r="F83" s="53"/>
      <c r="G83" s="53"/>
      <c r="H83" s="53"/>
      <c r="I83" s="53"/>
      <c r="J83" s="54"/>
      <c r="K83" s="55"/>
      <c r="L83" s="56"/>
    </row>
    <row r="84" spans="1:39" ht="15.75">
      <c r="B84" s="1"/>
      <c r="C84" s="51" t="s">
        <v>95</v>
      </c>
      <c r="D84" s="54"/>
      <c r="E84" s="57"/>
      <c r="F84" s="54"/>
      <c r="G84" s="54"/>
      <c r="H84" s="54"/>
      <c r="I84" s="54"/>
      <c r="J84" s="58">
        <f>SUM(J52:J82)</f>
        <v>0</v>
      </c>
      <c r="K84" s="58"/>
      <c r="L84" s="26"/>
    </row>
    <row r="85" spans="1:39" ht="15.75">
      <c r="B85" s="1"/>
      <c r="C85" s="51" t="s">
        <v>96</v>
      </c>
      <c r="D85" s="54"/>
      <c r="E85" s="57"/>
      <c r="F85" s="54"/>
      <c r="G85" s="54"/>
      <c r="H85" s="54"/>
      <c r="I85" s="54"/>
      <c r="J85" s="58">
        <v>9.1666666666666661</v>
      </c>
      <c r="K85" s="58"/>
      <c r="L85" s="26"/>
    </row>
    <row r="86" spans="1:39" ht="15.75">
      <c r="B86" s="1"/>
      <c r="C86" s="51" t="s">
        <v>97</v>
      </c>
      <c r="D86" s="54"/>
      <c r="E86" s="57"/>
      <c r="F86" s="54"/>
      <c r="G86" s="54"/>
      <c r="H86" s="54"/>
      <c r="I86" s="54"/>
      <c r="J86" s="58">
        <f>IF(J84&gt;J85,J84-J85,0)</f>
        <v>0</v>
      </c>
      <c r="K86" s="58"/>
      <c r="L86" s="26"/>
    </row>
    <row r="87" spans="1:39">
      <c r="B87" s="1"/>
    </row>
    <row r="88" spans="1:39" s="2" customFormat="1" ht="15" customHeight="1">
      <c r="A88" s="6"/>
      <c r="B88" s="1"/>
      <c r="C88" s="70"/>
    </row>
    <row r="89" spans="1:39" ht="15" customHeight="1" thickBot="1">
      <c r="B89" s="1"/>
      <c r="C89" s="71"/>
      <c r="D89" s="72"/>
      <c r="E89" s="72"/>
      <c r="F89" s="72"/>
      <c r="G89" s="72"/>
      <c r="H89" s="72"/>
      <c r="I89" s="72"/>
      <c r="J89" s="72"/>
    </row>
    <row r="90" spans="1:39" ht="30" thickBot="1">
      <c r="B90" s="1"/>
      <c r="C90" s="125" t="s">
        <v>98</v>
      </c>
      <c r="D90" s="126"/>
      <c r="E90" s="126"/>
      <c r="F90" s="126"/>
      <c r="G90" s="126"/>
      <c r="H90" s="126"/>
      <c r="I90" s="126"/>
      <c r="J90" s="126"/>
      <c r="K90" s="40"/>
      <c r="L90" s="41"/>
      <c r="P90" s="82" t="s">
        <v>99</v>
      </c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</row>
    <row r="91" spans="1:39" ht="16.5" thickBot="1">
      <c r="B91" s="1"/>
      <c r="C91" s="73"/>
      <c r="D91" s="74"/>
      <c r="E91" s="74"/>
      <c r="F91" s="74"/>
      <c r="G91" s="74"/>
      <c r="H91" s="74"/>
      <c r="I91" s="74"/>
      <c r="J91" s="74"/>
      <c r="K91" s="42"/>
      <c r="L91" s="43"/>
      <c r="P91" s="81" t="s">
        <v>100</v>
      </c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</row>
    <row r="92" spans="1:39" ht="16.5" thickBot="1">
      <c r="B92" s="1"/>
      <c r="C92" s="75" t="s">
        <v>79</v>
      </c>
      <c r="D92" s="44" t="s">
        <v>80</v>
      </c>
      <c r="E92" s="45"/>
      <c r="F92" s="44" t="s">
        <v>81</v>
      </c>
      <c r="G92" s="44" t="s">
        <v>82</v>
      </c>
      <c r="H92" s="44" t="s">
        <v>83</v>
      </c>
      <c r="I92" s="44" t="s">
        <v>84</v>
      </c>
      <c r="J92" s="46" t="s">
        <v>85</v>
      </c>
      <c r="K92" s="46" t="s">
        <v>86</v>
      </c>
      <c r="L92" s="44" t="s">
        <v>87</v>
      </c>
      <c r="P92" s="127" t="s">
        <v>101</v>
      </c>
      <c r="Q92" s="128"/>
      <c r="R92" s="127" t="s">
        <v>102</v>
      </c>
      <c r="S92" s="128"/>
      <c r="T92" s="129" t="s">
        <v>103</v>
      </c>
      <c r="U92" s="130"/>
      <c r="V92" s="127" t="s">
        <v>104</v>
      </c>
      <c r="W92" s="128"/>
      <c r="X92" s="129" t="s">
        <v>105</v>
      </c>
      <c r="Y92" s="130"/>
      <c r="Z92" s="127" t="s">
        <v>106</v>
      </c>
      <c r="AA92" s="128"/>
      <c r="AB92" s="127" t="s">
        <v>107</v>
      </c>
      <c r="AC92" s="128"/>
      <c r="AD92" s="129" t="s">
        <v>108</v>
      </c>
      <c r="AE92" s="130"/>
      <c r="AF92" s="127" t="s">
        <v>109</v>
      </c>
      <c r="AG92" s="128"/>
      <c r="AH92" s="129" t="s">
        <v>110</v>
      </c>
      <c r="AI92" s="130"/>
      <c r="AJ92" s="129" t="s">
        <v>111</v>
      </c>
      <c r="AK92" s="130"/>
      <c r="AL92" s="127" t="s">
        <v>112</v>
      </c>
      <c r="AM92" s="128"/>
    </row>
    <row r="93" spans="1:39" ht="21.75" thickBot="1">
      <c r="B93" s="1"/>
      <c r="C93" s="73"/>
      <c r="D93" s="74"/>
      <c r="E93" s="74"/>
      <c r="F93" s="74"/>
      <c r="G93" s="74"/>
      <c r="H93" s="74"/>
      <c r="I93" s="74"/>
      <c r="J93" s="74"/>
      <c r="K93" s="42"/>
      <c r="L93" s="47"/>
      <c r="P93" s="137" t="s">
        <v>113</v>
      </c>
      <c r="Q93" s="138"/>
      <c r="R93" s="131" t="s">
        <v>114</v>
      </c>
      <c r="S93" s="132"/>
      <c r="T93" s="131" t="s">
        <v>114</v>
      </c>
      <c r="U93" s="132"/>
      <c r="V93" s="135" t="s">
        <v>115</v>
      </c>
      <c r="W93" s="136"/>
      <c r="X93" s="83" t="s">
        <v>116</v>
      </c>
      <c r="Y93" s="85" t="s">
        <v>117</v>
      </c>
      <c r="Z93" s="131" t="s">
        <v>118</v>
      </c>
      <c r="AA93" s="132"/>
      <c r="AB93" s="135" t="s">
        <v>115</v>
      </c>
      <c r="AC93" s="136"/>
      <c r="AD93" s="131" t="s">
        <v>119</v>
      </c>
      <c r="AE93" s="132"/>
      <c r="AF93" s="131" t="s">
        <v>120</v>
      </c>
      <c r="AG93" s="132"/>
      <c r="AH93" s="133" t="s">
        <v>121</v>
      </c>
      <c r="AI93" s="134"/>
      <c r="AJ93" s="131" t="s">
        <v>114</v>
      </c>
      <c r="AK93" s="132"/>
      <c r="AL93" s="131" t="s">
        <v>120</v>
      </c>
      <c r="AM93" s="132"/>
    </row>
    <row r="94" spans="1:39" ht="16.5" thickBot="1">
      <c r="B94" s="1"/>
      <c r="C94" s="76" t="s">
        <v>91</v>
      </c>
      <c r="D94" s="38">
        <v>42826</v>
      </c>
      <c r="E94" s="77"/>
      <c r="F94" s="39"/>
      <c r="G94" s="39"/>
      <c r="H94" s="39"/>
      <c r="I94" s="39"/>
      <c r="J94" s="39"/>
      <c r="K94" s="39"/>
      <c r="L94" s="64"/>
      <c r="P94" s="84" t="s">
        <v>122</v>
      </c>
      <c r="Q94" s="86">
        <v>1</v>
      </c>
      <c r="R94" s="131" t="s">
        <v>123</v>
      </c>
      <c r="S94" s="132"/>
      <c r="T94" s="131" t="s">
        <v>123</v>
      </c>
      <c r="U94" s="132"/>
      <c r="V94" s="133" t="s">
        <v>124</v>
      </c>
      <c r="W94" s="134"/>
      <c r="X94" s="131" t="s">
        <v>125</v>
      </c>
      <c r="Y94" s="132"/>
      <c r="Z94" s="131" t="s">
        <v>126</v>
      </c>
      <c r="AA94" s="132"/>
      <c r="AB94" s="133" t="s">
        <v>124</v>
      </c>
      <c r="AC94" s="134"/>
      <c r="AD94" s="131" t="s">
        <v>127</v>
      </c>
      <c r="AE94" s="132"/>
      <c r="AF94" s="135" t="s">
        <v>128</v>
      </c>
      <c r="AG94" s="136"/>
      <c r="AH94" s="84" t="s">
        <v>122</v>
      </c>
      <c r="AI94" s="87">
        <v>40</v>
      </c>
      <c r="AJ94" s="83" t="s">
        <v>123</v>
      </c>
      <c r="AK94" s="88" t="s">
        <v>129</v>
      </c>
      <c r="AL94" s="135" t="s">
        <v>128</v>
      </c>
      <c r="AM94" s="136"/>
    </row>
    <row r="95" spans="1:39" ht="16.5" thickBot="1">
      <c r="B95" s="1"/>
      <c r="C95" s="76" t="s">
        <v>92</v>
      </c>
      <c r="D95" s="38">
        <v>42827</v>
      </c>
      <c r="E95" s="77"/>
      <c r="F95" s="39"/>
      <c r="G95" s="39"/>
      <c r="H95" s="39"/>
      <c r="I95" s="39"/>
      <c r="J95" s="39"/>
      <c r="K95" s="39"/>
      <c r="L95" s="64"/>
      <c r="P95" s="131" t="s">
        <v>130</v>
      </c>
      <c r="Q95" s="132"/>
      <c r="R95" s="131" t="s">
        <v>131</v>
      </c>
      <c r="S95" s="132"/>
      <c r="T95" s="131" t="s">
        <v>131</v>
      </c>
      <c r="U95" s="132"/>
      <c r="V95" s="84" t="s">
        <v>132</v>
      </c>
      <c r="W95" s="87">
        <v>14</v>
      </c>
      <c r="X95" s="131" t="s">
        <v>133</v>
      </c>
      <c r="Y95" s="132"/>
      <c r="Z95" s="135" t="s">
        <v>134</v>
      </c>
      <c r="AA95" s="136"/>
      <c r="AB95" s="84" t="s">
        <v>132</v>
      </c>
      <c r="AC95" s="87">
        <v>27</v>
      </c>
      <c r="AD95" s="131" t="s">
        <v>135</v>
      </c>
      <c r="AE95" s="132"/>
      <c r="AF95" s="133" t="s">
        <v>136</v>
      </c>
      <c r="AG95" s="134"/>
      <c r="AH95" s="131" t="s">
        <v>130</v>
      </c>
      <c r="AI95" s="132"/>
      <c r="AJ95" s="131" t="s">
        <v>131</v>
      </c>
      <c r="AK95" s="132"/>
      <c r="AL95" s="133" t="s">
        <v>136</v>
      </c>
      <c r="AM95" s="134"/>
    </row>
    <row r="96" spans="1:39" ht="16.5" thickBot="1">
      <c r="B96" s="1"/>
      <c r="C96" s="78" t="s">
        <v>93</v>
      </c>
      <c r="D96" s="48">
        <v>42828</v>
      </c>
      <c r="E96" s="74"/>
      <c r="F96" s="49"/>
      <c r="G96" s="49"/>
      <c r="H96" s="49"/>
      <c r="I96" s="49"/>
      <c r="J96" s="49"/>
      <c r="K96" s="49"/>
      <c r="L96" s="26"/>
      <c r="P96" s="131" t="s">
        <v>137</v>
      </c>
      <c r="Q96" s="132"/>
      <c r="R96" s="135" t="s">
        <v>138</v>
      </c>
      <c r="S96" s="136"/>
      <c r="T96" s="135" t="s">
        <v>138</v>
      </c>
      <c r="U96" s="136"/>
      <c r="V96" s="131" t="s">
        <v>139</v>
      </c>
      <c r="W96" s="132"/>
      <c r="X96" s="131" t="s">
        <v>140</v>
      </c>
      <c r="Y96" s="132"/>
      <c r="Z96" s="133" t="s">
        <v>141</v>
      </c>
      <c r="AA96" s="134"/>
      <c r="AB96" s="131" t="s">
        <v>139</v>
      </c>
      <c r="AC96" s="132"/>
      <c r="AD96" s="131" t="s">
        <v>142</v>
      </c>
      <c r="AE96" s="132"/>
      <c r="AF96" s="84" t="s">
        <v>143</v>
      </c>
      <c r="AG96" s="87">
        <v>36</v>
      </c>
      <c r="AH96" s="131" t="s">
        <v>137</v>
      </c>
      <c r="AI96" s="132"/>
      <c r="AJ96" s="135" t="s">
        <v>138</v>
      </c>
      <c r="AK96" s="136"/>
      <c r="AL96" s="84" t="s">
        <v>143</v>
      </c>
      <c r="AM96" s="87">
        <v>49</v>
      </c>
    </row>
    <row r="97" spans="2:39" ht="16.5" thickBot="1">
      <c r="B97" s="1"/>
      <c r="C97" s="78" t="s">
        <v>94</v>
      </c>
      <c r="D97" s="48">
        <v>42829</v>
      </c>
      <c r="E97" s="74"/>
      <c r="F97" s="49"/>
      <c r="G97" s="49"/>
      <c r="H97" s="49"/>
      <c r="I97" s="49"/>
      <c r="J97" s="49"/>
      <c r="K97" s="49"/>
      <c r="L97" s="26"/>
      <c r="P97" s="131" t="s">
        <v>144</v>
      </c>
      <c r="Q97" s="132"/>
      <c r="R97" s="133" t="s">
        <v>145</v>
      </c>
      <c r="S97" s="134"/>
      <c r="T97" s="133" t="s">
        <v>145</v>
      </c>
      <c r="U97" s="134"/>
      <c r="V97" s="131" t="s">
        <v>146</v>
      </c>
      <c r="W97" s="132"/>
      <c r="X97" s="131" t="s">
        <v>147</v>
      </c>
      <c r="Y97" s="132"/>
      <c r="Z97" s="139" t="s">
        <v>148</v>
      </c>
      <c r="AA97" s="140"/>
      <c r="AB97" s="131" t="s">
        <v>146</v>
      </c>
      <c r="AC97" s="132"/>
      <c r="AD97" s="135" t="s">
        <v>149</v>
      </c>
      <c r="AE97" s="136"/>
      <c r="AF97" s="131" t="s">
        <v>150</v>
      </c>
      <c r="AG97" s="132"/>
      <c r="AH97" s="131" t="s">
        <v>144</v>
      </c>
      <c r="AI97" s="132"/>
      <c r="AJ97" s="133" t="s">
        <v>145</v>
      </c>
      <c r="AK97" s="134"/>
      <c r="AL97" s="131" t="s">
        <v>150</v>
      </c>
      <c r="AM97" s="132"/>
    </row>
    <row r="98" spans="2:39" ht="16.5" thickBot="1">
      <c r="B98" s="1"/>
      <c r="C98" s="78" t="s">
        <v>88</v>
      </c>
      <c r="D98" s="48">
        <v>42830</v>
      </c>
      <c r="E98" s="74"/>
      <c r="F98" s="49"/>
      <c r="G98" s="49"/>
      <c r="H98" s="49"/>
      <c r="I98" s="49"/>
      <c r="J98" s="49"/>
      <c r="K98" s="49"/>
      <c r="L98" s="26"/>
      <c r="P98" s="89" t="s">
        <v>151</v>
      </c>
      <c r="Q98" s="91" t="s">
        <v>152</v>
      </c>
      <c r="R98" s="92" t="s">
        <v>153</v>
      </c>
      <c r="S98" s="86">
        <v>6</v>
      </c>
      <c r="T98" s="84" t="s">
        <v>153</v>
      </c>
      <c r="U98" s="87">
        <v>10</v>
      </c>
      <c r="V98" s="131" t="s">
        <v>154</v>
      </c>
      <c r="W98" s="132"/>
      <c r="X98" s="135" t="s">
        <v>155</v>
      </c>
      <c r="Y98" s="136"/>
      <c r="Z98" s="131" t="s">
        <v>156</v>
      </c>
      <c r="AA98" s="132"/>
      <c r="AB98" s="131" t="s">
        <v>154</v>
      </c>
      <c r="AC98" s="132"/>
      <c r="AD98" s="133" t="s">
        <v>157</v>
      </c>
      <c r="AE98" s="134"/>
      <c r="AF98" s="131" t="s">
        <v>158</v>
      </c>
      <c r="AG98" s="132"/>
      <c r="AH98" s="131" t="s">
        <v>151</v>
      </c>
      <c r="AI98" s="132"/>
      <c r="AJ98" s="84" t="s">
        <v>153</v>
      </c>
      <c r="AK98" s="87">
        <v>45</v>
      </c>
      <c r="AL98" s="131" t="s">
        <v>158</v>
      </c>
      <c r="AM98" s="132"/>
    </row>
    <row r="99" spans="2:39" ht="16.5" thickBot="1">
      <c r="B99" s="1"/>
      <c r="C99" s="78" t="s">
        <v>89</v>
      </c>
      <c r="D99" s="48">
        <v>42831</v>
      </c>
      <c r="E99" s="74"/>
      <c r="F99" s="49"/>
      <c r="G99" s="49"/>
      <c r="H99" s="49"/>
      <c r="I99" s="49"/>
      <c r="J99" s="49"/>
      <c r="K99" s="26"/>
      <c r="L99" s="26"/>
      <c r="P99" s="135" t="s">
        <v>159</v>
      </c>
      <c r="Q99" s="136"/>
      <c r="R99" s="131" t="s">
        <v>160</v>
      </c>
      <c r="S99" s="132"/>
      <c r="T99" s="131" t="s">
        <v>160</v>
      </c>
      <c r="U99" s="132"/>
      <c r="V99" s="131" t="s">
        <v>161</v>
      </c>
      <c r="W99" s="132"/>
      <c r="X99" s="133" t="s">
        <v>162</v>
      </c>
      <c r="Y99" s="134"/>
      <c r="Z99" s="131" t="s">
        <v>163</v>
      </c>
      <c r="AA99" s="132"/>
      <c r="AB99" s="131" t="s">
        <v>161</v>
      </c>
      <c r="AC99" s="132"/>
      <c r="AD99" s="84" t="s">
        <v>164</v>
      </c>
      <c r="AE99" s="87">
        <v>32</v>
      </c>
      <c r="AF99" s="137" t="s">
        <v>165</v>
      </c>
      <c r="AG99" s="138"/>
      <c r="AH99" s="135" t="s">
        <v>159</v>
      </c>
      <c r="AI99" s="136"/>
      <c r="AJ99" s="131" t="s">
        <v>160</v>
      </c>
      <c r="AK99" s="132"/>
      <c r="AL99" s="131" t="s">
        <v>166</v>
      </c>
      <c r="AM99" s="132"/>
    </row>
    <row r="100" spans="2:39" ht="16.5" thickBot="1">
      <c r="B100" s="1"/>
      <c r="C100" s="78" t="s">
        <v>90</v>
      </c>
      <c r="D100" s="48">
        <v>42832</v>
      </c>
      <c r="E100" s="74"/>
      <c r="F100" s="49"/>
      <c r="G100" s="49"/>
      <c r="H100" s="49"/>
      <c r="I100" s="49"/>
      <c r="J100" s="49"/>
      <c r="K100" s="49"/>
      <c r="L100" s="26"/>
      <c r="P100" s="133" t="s">
        <v>167</v>
      </c>
      <c r="Q100" s="134"/>
      <c r="R100" s="131" t="s">
        <v>168</v>
      </c>
      <c r="S100" s="132"/>
      <c r="T100" s="89" t="s">
        <v>168</v>
      </c>
      <c r="U100" s="91" t="s">
        <v>169</v>
      </c>
      <c r="V100" s="135" t="s">
        <v>170</v>
      </c>
      <c r="W100" s="136"/>
      <c r="X100" s="84" t="s">
        <v>171</v>
      </c>
      <c r="Y100" s="87">
        <v>19</v>
      </c>
      <c r="Z100" s="131" t="s">
        <v>172</v>
      </c>
      <c r="AA100" s="132"/>
      <c r="AB100" s="135" t="s">
        <v>170</v>
      </c>
      <c r="AC100" s="136"/>
      <c r="AD100" s="131" t="s">
        <v>173</v>
      </c>
      <c r="AE100" s="132"/>
      <c r="AF100" s="131" t="s">
        <v>174</v>
      </c>
      <c r="AG100" s="132"/>
      <c r="AH100" s="133" t="s">
        <v>167</v>
      </c>
      <c r="AI100" s="134"/>
      <c r="AJ100" s="131" t="s">
        <v>168</v>
      </c>
      <c r="AK100" s="132"/>
      <c r="AL100" s="131" t="s">
        <v>174</v>
      </c>
      <c r="AM100" s="132"/>
    </row>
    <row r="101" spans="2:39" ht="16.5" thickBot="1">
      <c r="B101" s="1"/>
      <c r="C101" s="76" t="s">
        <v>91</v>
      </c>
      <c r="D101" s="38">
        <v>42833</v>
      </c>
      <c r="E101" s="77"/>
      <c r="F101" s="39"/>
      <c r="G101" s="39"/>
      <c r="H101" s="39"/>
      <c r="I101" s="39"/>
      <c r="J101" s="39"/>
      <c r="K101" s="39"/>
      <c r="L101" s="64"/>
      <c r="P101" s="84" t="s">
        <v>175</v>
      </c>
      <c r="Q101" s="86">
        <v>2</v>
      </c>
      <c r="R101" s="131" t="s">
        <v>176</v>
      </c>
      <c r="S101" s="132"/>
      <c r="T101" s="131" t="s">
        <v>176</v>
      </c>
      <c r="U101" s="132"/>
      <c r="V101" s="133" t="s">
        <v>177</v>
      </c>
      <c r="W101" s="134"/>
      <c r="X101" s="131" t="s">
        <v>178</v>
      </c>
      <c r="Y101" s="132"/>
      <c r="Z101" s="131" t="s">
        <v>179</v>
      </c>
      <c r="AA101" s="132"/>
      <c r="AB101" s="133" t="s">
        <v>177</v>
      </c>
      <c r="AC101" s="134"/>
      <c r="AD101" s="131" t="s">
        <v>180</v>
      </c>
      <c r="AE101" s="132"/>
      <c r="AF101" s="135" t="s">
        <v>181</v>
      </c>
      <c r="AG101" s="136"/>
      <c r="AH101" s="84" t="s">
        <v>175</v>
      </c>
      <c r="AI101" s="87">
        <v>41</v>
      </c>
      <c r="AJ101" s="131" t="s">
        <v>176</v>
      </c>
      <c r="AK101" s="132"/>
      <c r="AL101" s="135" t="s">
        <v>181</v>
      </c>
      <c r="AM101" s="136"/>
    </row>
    <row r="102" spans="2:39" ht="16.5" thickBot="1">
      <c r="B102" s="1"/>
      <c r="C102" s="76" t="s">
        <v>92</v>
      </c>
      <c r="D102" s="38">
        <v>42834</v>
      </c>
      <c r="E102" s="77"/>
      <c r="F102" s="39"/>
      <c r="G102" s="39"/>
      <c r="H102" s="39"/>
      <c r="I102" s="39"/>
      <c r="J102" s="39"/>
      <c r="K102" s="39"/>
      <c r="L102" s="64"/>
      <c r="P102" s="131" t="s">
        <v>182</v>
      </c>
      <c r="Q102" s="132"/>
      <c r="R102" s="131" t="s">
        <v>183</v>
      </c>
      <c r="S102" s="132"/>
      <c r="T102" s="131" t="s">
        <v>183</v>
      </c>
      <c r="U102" s="132"/>
      <c r="V102" s="84" t="s">
        <v>184</v>
      </c>
      <c r="W102" s="87">
        <v>15</v>
      </c>
      <c r="X102" s="131" t="s">
        <v>185</v>
      </c>
      <c r="Y102" s="132"/>
      <c r="Z102" s="135" t="s">
        <v>186</v>
      </c>
      <c r="AA102" s="136"/>
      <c r="AB102" s="84" t="s">
        <v>187</v>
      </c>
      <c r="AC102" s="87">
        <v>28</v>
      </c>
      <c r="AD102" s="131" t="s">
        <v>188</v>
      </c>
      <c r="AE102" s="132"/>
      <c r="AF102" s="133" t="s">
        <v>189</v>
      </c>
      <c r="AG102" s="134"/>
      <c r="AH102" s="131" t="s">
        <v>182</v>
      </c>
      <c r="AI102" s="132"/>
      <c r="AJ102" s="131" t="s">
        <v>183</v>
      </c>
      <c r="AK102" s="132"/>
      <c r="AL102" s="133" t="s">
        <v>189</v>
      </c>
      <c r="AM102" s="134"/>
    </row>
    <row r="103" spans="2:39" ht="16.5" thickBot="1">
      <c r="B103" s="1"/>
      <c r="C103" s="78" t="s">
        <v>93</v>
      </c>
      <c r="D103" s="48">
        <v>42835</v>
      </c>
      <c r="E103" s="74"/>
      <c r="F103" s="49"/>
      <c r="G103" s="49"/>
      <c r="H103" s="49"/>
      <c r="I103" s="49"/>
      <c r="J103" s="49"/>
      <c r="K103" s="49"/>
      <c r="L103" s="26"/>
      <c r="P103" s="131" t="s">
        <v>190</v>
      </c>
      <c r="Q103" s="132"/>
      <c r="R103" s="135" t="s">
        <v>191</v>
      </c>
      <c r="S103" s="136"/>
      <c r="T103" s="135" t="s">
        <v>191</v>
      </c>
      <c r="U103" s="136"/>
      <c r="V103" s="131" t="s">
        <v>192</v>
      </c>
      <c r="W103" s="132"/>
      <c r="X103" s="131" t="s">
        <v>193</v>
      </c>
      <c r="Y103" s="132"/>
      <c r="Z103" s="133" t="s">
        <v>194</v>
      </c>
      <c r="AA103" s="134"/>
      <c r="AB103" s="131" t="s">
        <v>195</v>
      </c>
      <c r="AC103" s="132"/>
      <c r="AD103" s="131" t="s">
        <v>196</v>
      </c>
      <c r="AE103" s="132"/>
      <c r="AF103" s="84" t="s">
        <v>197</v>
      </c>
      <c r="AG103" s="87">
        <v>37</v>
      </c>
      <c r="AH103" s="131" t="s">
        <v>190</v>
      </c>
      <c r="AI103" s="132"/>
      <c r="AJ103" s="135" t="s">
        <v>191</v>
      </c>
      <c r="AK103" s="136"/>
      <c r="AL103" s="84" t="s">
        <v>197</v>
      </c>
      <c r="AM103" s="87">
        <v>50</v>
      </c>
    </row>
    <row r="104" spans="2:39" ht="21.75" thickBot="1">
      <c r="B104" s="1"/>
      <c r="C104" s="78" t="s">
        <v>94</v>
      </c>
      <c r="D104" s="48">
        <v>42836</v>
      </c>
      <c r="E104" s="74"/>
      <c r="F104" s="49"/>
      <c r="G104" s="49"/>
      <c r="H104" s="49"/>
      <c r="I104" s="49"/>
      <c r="J104" s="49"/>
      <c r="K104" s="49"/>
      <c r="L104" s="26"/>
      <c r="P104" s="131" t="s">
        <v>198</v>
      </c>
      <c r="Q104" s="132"/>
      <c r="R104" s="133" t="s">
        <v>199</v>
      </c>
      <c r="S104" s="134"/>
      <c r="T104" s="133" t="s">
        <v>199</v>
      </c>
      <c r="U104" s="134"/>
      <c r="V104" s="131" t="s">
        <v>200</v>
      </c>
      <c r="W104" s="132"/>
      <c r="X104" s="131" t="s">
        <v>201</v>
      </c>
      <c r="Y104" s="132"/>
      <c r="Z104" s="93" t="s">
        <v>202</v>
      </c>
      <c r="AA104" s="90" t="s">
        <v>203</v>
      </c>
      <c r="AB104" s="131" t="s">
        <v>204</v>
      </c>
      <c r="AC104" s="132"/>
      <c r="AD104" s="135" t="s">
        <v>205</v>
      </c>
      <c r="AE104" s="136"/>
      <c r="AF104" s="131" t="s">
        <v>206</v>
      </c>
      <c r="AG104" s="132"/>
      <c r="AH104" s="83" t="s">
        <v>198</v>
      </c>
      <c r="AI104" s="94" t="s">
        <v>207</v>
      </c>
      <c r="AJ104" s="133" t="s">
        <v>199</v>
      </c>
      <c r="AK104" s="134"/>
      <c r="AL104" s="131" t="s">
        <v>206</v>
      </c>
      <c r="AM104" s="132"/>
    </row>
    <row r="105" spans="2:39" ht="16.5" thickBot="1">
      <c r="B105" s="1"/>
      <c r="C105" s="78" t="s">
        <v>88</v>
      </c>
      <c r="D105" s="48">
        <v>42837</v>
      </c>
      <c r="E105" s="74"/>
      <c r="F105" s="49"/>
      <c r="G105" s="49"/>
      <c r="H105" s="49"/>
      <c r="I105" s="49"/>
      <c r="J105" s="49"/>
      <c r="K105" s="49"/>
      <c r="L105" s="26"/>
      <c r="P105" s="131" t="s">
        <v>208</v>
      </c>
      <c r="Q105" s="132"/>
      <c r="R105" s="92" t="s">
        <v>209</v>
      </c>
      <c r="S105" s="86">
        <v>7</v>
      </c>
      <c r="T105" s="84" t="s">
        <v>209</v>
      </c>
      <c r="U105" s="87">
        <v>11</v>
      </c>
      <c r="V105" s="131" t="s">
        <v>210</v>
      </c>
      <c r="W105" s="132"/>
      <c r="X105" s="139" t="s">
        <v>211</v>
      </c>
      <c r="Y105" s="140"/>
      <c r="Z105" s="131" t="s">
        <v>212</v>
      </c>
      <c r="AA105" s="132"/>
      <c r="AB105" s="131" t="s">
        <v>213</v>
      </c>
      <c r="AC105" s="132"/>
      <c r="AD105" s="89" t="s">
        <v>214</v>
      </c>
      <c r="AE105" s="91" t="s">
        <v>215</v>
      </c>
      <c r="AF105" s="131" t="s">
        <v>216</v>
      </c>
      <c r="AG105" s="132"/>
      <c r="AH105" s="131" t="s">
        <v>208</v>
      </c>
      <c r="AI105" s="132"/>
      <c r="AJ105" s="84" t="s">
        <v>209</v>
      </c>
      <c r="AK105" s="87">
        <v>46</v>
      </c>
      <c r="AL105" s="131" t="s">
        <v>216</v>
      </c>
      <c r="AM105" s="132"/>
    </row>
    <row r="106" spans="2:39" ht="16.5" thickBot="1">
      <c r="B106" s="1"/>
      <c r="C106" s="78" t="s">
        <v>89</v>
      </c>
      <c r="D106" s="48">
        <v>42838</v>
      </c>
      <c r="E106" s="74"/>
      <c r="F106" s="49"/>
      <c r="G106" s="49"/>
      <c r="H106" s="49"/>
      <c r="I106" s="49"/>
      <c r="J106" s="49"/>
      <c r="K106" s="49"/>
      <c r="L106" s="26"/>
      <c r="P106" s="135" t="s">
        <v>217</v>
      </c>
      <c r="Q106" s="136"/>
      <c r="R106" s="131" t="s">
        <v>218</v>
      </c>
      <c r="S106" s="132"/>
      <c r="T106" s="141" t="s">
        <v>218</v>
      </c>
      <c r="U106" s="132"/>
      <c r="V106" s="83" t="s">
        <v>219</v>
      </c>
      <c r="W106" s="88" t="s">
        <v>220</v>
      </c>
      <c r="X106" s="89" t="s">
        <v>221</v>
      </c>
      <c r="Y106" s="91" t="s">
        <v>222</v>
      </c>
      <c r="Z106" s="131" t="s">
        <v>223</v>
      </c>
      <c r="AA106" s="132"/>
      <c r="AB106" s="131" t="s">
        <v>224</v>
      </c>
      <c r="AC106" s="132"/>
      <c r="AD106" s="84" t="s">
        <v>225</v>
      </c>
      <c r="AE106" s="87">
        <v>33</v>
      </c>
      <c r="AF106" s="131" t="s">
        <v>226</v>
      </c>
      <c r="AG106" s="132"/>
      <c r="AH106" s="135" t="s">
        <v>217</v>
      </c>
      <c r="AI106" s="136"/>
      <c r="AJ106" s="131" t="s">
        <v>218</v>
      </c>
      <c r="AK106" s="132"/>
      <c r="AL106" s="131" t="s">
        <v>226</v>
      </c>
      <c r="AM106" s="132"/>
    </row>
    <row r="107" spans="2:39" ht="16.5" thickBot="1">
      <c r="B107" s="1"/>
      <c r="C107" s="79" t="s">
        <v>90</v>
      </c>
      <c r="D107" s="59">
        <v>42839</v>
      </c>
      <c r="E107" s="80"/>
      <c r="F107" s="60"/>
      <c r="G107" s="60"/>
      <c r="H107" s="60"/>
      <c r="I107" s="60"/>
      <c r="J107" s="60"/>
      <c r="K107" s="60"/>
      <c r="L107" s="61"/>
      <c r="P107" s="133" t="s">
        <v>227</v>
      </c>
      <c r="Q107" s="134"/>
      <c r="R107" s="131" t="s">
        <v>228</v>
      </c>
      <c r="S107" s="132"/>
      <c r="T107" s="131" t="s">
        <v>228</v>
      </c>
      <c r="U107" s="132"/>
      <c r="V107" s="135" t="s">
        <v>229</v>
      </c>
      <c r="W107" s="136"/>
      <c r="X107" s="84" t="s">
        <v>230</v>
      </c>
      <c r="Y107" s="87">
        <v>20</v>
      </c>
      <c r="Z107" s="95" t="s">
        <v>231</v>
      </c>
      <c r="AA107" s="88" t="s">
        <v>232</v>
      </c>
      <c r="AB107" s="135" t="s">
        <v>233</v>
      </c>
      <c r="AC107" s="136"/>
      <c r="AD107" s="131" t="s">
        <v>234</v>
      </c>
      <c r="AE107" s="132"/>
      <c r="AF107" s="131" t="s">
        <v>235</v>
      </c>
      <c r="AG107" s="132"/>
      <c r="AH107" s="89" t="s">
        <v>227</v>
      </c>
      <c r="AI107" s="91" t="s">
        <v>236</v>
      </c>
      <c r="AJ107" s="137" t="s">
        <v>237</v>
      </c>
      <c r="AK107" s="138"/>
      <c r="AL107" s="131" t="s">
        <v>235</v>
      </c>
      <c r="AM107" s="132"/>
    </row>
    <row r="108" spans="2:39" ht="16.5" thickBot="1">
      <c r="B108" s="1"/>
      <c r="C108" s="76" t="s">
        <v>91</v>
      </c>
      <c r="D108" s="38">
        <v>42840</v>
      </c>
      <c r="E108" s="77"/>
      <c r="F108" s="65"/>
      <c r="G108" s="65"/>
      <c r="H108" s="65"/>
      <c r="I108" s="65"/>
      <c r="J108" s="65"/>
      <c r="K108" s="65"/>
      <c r="L108" s="64"/>
      <c r="P108" s="84" t="s">
        <v>238</v>
      </c>
      <c r="Q108" s="86">
        <v>3</v>
      </c>
      <c r="R108" s="131" t="s">
        <v>239</v>
      </c>
      <c r="S108" s="132"/>
      <c r="T108" s="131" t="s">
        <v>239</v>
      </c>
      <c r="U108" s="132"/>
      <c r="V108" s="89" t="s">
        <v>240</v>
      </c>
      <c r="W108" s="91" t="s">
        <v>241</v>
      </c>
      <c r="X108" s="131" t="s">
        <v>242</v>
      </c>
      <c r="Y108" s="132"/>
      <c r="Z108" s="131" t="s">
        <v>243</v>
      </c>
      <c r="AA108" s="132"/>
      <c r="AB108" s="133" t="s">
        <v>244</v>
      </c>
      <c r="AC108" s="134"/>
      <c r="AD108" s="131" t="s">
        <v>245</v>
      </c>
      <c r="AE108" s="132"/>
      <c r="AF108" s="135" t="s">
        <v>246</v>
      </c>
      <c r="AG108" s="136"/>
      <c r="AH108" s="84" t="s">
        <v>238</v>
      </c>
      <c r="AI108" s="87">
        <v>42</v>
      </c>
      <c r="AJ108" s="131" t="s">
        <v>239</v>
      </c>
      <c r="AK108" s="132"/>
      <c r="AL108" s="135" t="s">
        <v>246</v>
      </c>
      <c r="AM108" s="136"/>
    </row>
    <row r="109" spans="2:39" ht="16.5" thickBot="1">
      <c r="B109" s="1"/>
      <c r="C109" s="76" t="s">
        <v>92</v>
      </c>
      <c r="D109" s="38">
        <v>42841</v>
      </c>
      <c r="E109" s="77"/>
      <c r="F109" s="66"/>
      <c r="G109" s="66"/>
      <c r="H109" s="66"/>
      <c r="I109" s="66"/>
      <c r="J109" s="66"/>
      <c r="K109" s="67"/>
      <c r="L109" s="68"/>
      <c r="P109" s="131" t="s">
        <v>247</v>
      </c>
      <c r="Q109" s="132"/>
      <c r="R109" s="131" t="s">
        <v>248</v>
      </c>
      <c r="S109" s="132"/>
      <c r="T109" s="131" t="s">
        <v>248</v>
      </c>
      <c r="U109" s="132"/>
      <c r="V109" s="84" t="s">
        <v>249</v>
      </c>
      <c r="W109" s="87">
        <v>16</v>
      </c>
      <c r="X109" s="131" t="s">
        <v>250</v>
      </c>
      <c r="Y109" s="132"/>
      <c r="Z109" s="135" t="s">
        <v>251</v>
      </c>
      <c r="AA109" s="136"/>
      <c r="AB109" s="84" t="s">
        <v>252</v>
      </c>
      <c r="AC109" s="87">
        <v>29</v>
      </c>
      <c r="AD109" s="131" t="s">
        <v>253</v>
      </c>
      <c r="AE109" s="132"/>
      <c r="AF109" s="133" t="s">
        <v>254</v>
      </c>
      <c r="AG109" s="134"/>
      <c r="AH109" s="131" t="s">
        <v>247</v>
      </c>
      <c r="AI109" s="132"/>
      <c r="AJ109" s="131" t="s">
        <v>248</v>
      </c>
      <c r="AK109" s="132"/>
      <c r="AL109" s="133" t="s">
        <v>254</v>
      </c>
      <c r="AM109" s="134"/>
    </row>
    <row r="110" spans="2:39" ht="16.5" thickBot="1">
      <c r="B110" s="1"/>
      <c r="C110" s="78" t="s">
        <v>93</v>
      </c>
      <c r="D110" s="48">
        <v>42842</v>
      </c>
      <c r="E110" s="74"/>
      <c r="F110" s="49"/>
      <c r="G110" s="49"/>
      <c r="H110" s="49"/>
      <c r="I110" s="49"/>
      <c r="J110" s="49"/>
      <c r="K110" s="49"/>
      <c r="L110" s="26"/>
      <c r="P110" s="131" t="s">
        <v>255</v>
      </c>
      <c r="Q110" s="132"/>
      <c r="R110" s="135" t="s">
        <v>256</v>
      </c>
      <c r="S110" s="136"/>
      <c r="T110" s="135" t="s">
        <v>256</v>
      </c>
      <c r="U110" s="136"/>
      <c r="V110" s="131" t="s">
        <v>257</v>
      </c>
      <c r="W110" s="132"/>
      <c r="X110" s="131" t="s">
        <v>258</v>
      </c>
      <c r="Y110" s="132"/>
      <c r="Z110" s="133" t="s">
        <v>259</v>
      </c>
      <c r="AA110" s="134"/>
      <c r="AB110" s="131" t="s">
        <v>260</v>
      </c>
      <c r="AC110" s="132"/>
      <c r="AD110" s="131" t="s">
        <v>261</v>
      </c>
      <c r="AE110" s="132"/>
      <c r="AF110" s="84" t="s">
        <v>262</v>
      </c>
      <c r="AG110" s="87">
        <v>38</v>
      </c>
      <c r="AH110" s="131" t="s">
        <v>255</v>
      </c>
      <c r="AI110" s="132"/>
      <c r="AJ110" s="135" t="s">
        <v>256</v>
      </c>
      <c r="AK110" s="136"/>
      <c r="AL110" s="84" t="s">
        <v>262</v>
      </c>
      <c r="AM110" s="87">
        <v>51</v>
      </c>
    </row>
    <row r="111" spans="2:39" ht="16.5" thickBot="1">
      <c r="B111" s="1"/>
      <c r="C111" s="78" t="s">
        <v>94</v>
      </c>
      <c r="D111" s="48">
        <v>42843</v>
      </c>
      <c r="E111" s="74"/>
      <c r="F111" s="49"/>
      <c r="G111" s="49"/>
      <c r="H111" s="49"/>
      <c r="I111" s="49"/>
      <c r="J111" s="49"/>
      <c r="K111" s="49"/>
      <c r="L111" s="26"/>
      <c r="P111" s="131" t="s">
        <v>263</v>
      </c>
      <c r="Q111" s="132"/>
      <c r="R111" s="133" t="s">
        <v>264</v>
      </c>
      <c r="S111" s="134"/>
      <c r="T111" s="133" t="s">
        <v>264</v>
      </c>
      <c r="U111" s="134"/>
      <c r="V111" s="89" t="s">
        <v>265</v>
      </c>
      <c r="W111" s="91" t="s">
        <v>266</v>
      </c>
      <c r="X111" s="131" t="s">
        <v>267</v>
      </c>
      <c r="Y111" s="132"/>
      <c r="Z111" s="92" t="s">
        <v>268</v>
      </c>
      <c r="AA111" s="87">
        <v>25</v>
      </c>
      <c r="AB111" s="131" t="s">
        <v>269</v>
      </c>
      <c r="AC111" s="132"/>
      <c r="AD111" s="135" t="s">
        <v>270</v>
      </c>
      <c r="AE111" s="136"/>
      <c r="AF111" s="131" t="s">
        <v>271</v>
      </c>
      <c r="AG111" s="132"/>
      <c r="AH111" s="131" t="s">
        <v>263</v>
      </c>
      <c r="AI111" s="132"/>
      <c r="AJ111" s="133" t="s">
        <v>264</v>
      </c>
      <c r="AK111" s="134"/>
      <c r="AL111" s="131" t="s">
        <v>271</v>
      </c>
      <c r="AM111" s="132"/>
    </row>
    <row r="112" spans="2:39" ht="16.5" thickBot="1">
      <c r="B112" s="1"/>
      <c r="C112" s="78" t="s">
        <v>88</v>
      </c>
      <c r="D112" s="48">
        <v>42844</v>
      </c>
      <c r="E112" s="74"/>
      <c r="F112" s="49"/>
      <c r="G112" s="49"/>
      <c r="H112" s="49"/>
      <c r="I112" s="49"/>
      <c r="J112" s="49"/>
      <c r="K112" s="49"/>
      <c r="L112" s="26"/>
      <c r="P112" s="131" t="s">
        <v>272</v>
      </c>
      <c r="Q112" s="132"/>
      <c r="R112" s="92" t="s">
        <v>273</v>
      </c>
      <c r="S112" s="86">
        <v>8</v>
      </c>
      <c r="T112" s="84" t="s">
        <v>273</v>
      </c>
      <c r="U112" s="87">
        <v>12</v>
      </c>
      <c r="V112" s="131" t="s">
        <v>274</v>
      </c>
      <c r="W112" s="132"/>
      <c r="X112" s="135" t="s">
        <v>275</v>
      </c>
      <c r="Y112" s="136"/>
      <c r="Z112" s="131" t="s">
        <v>276</v>
      </c>
      <c r="AA112" s="132"/>
      <c r="AB112" s="139" t="s">
        <v>277</v>
      </c>
      <c r="AC112" s="140"/>
      <c r="AD112" s="133" t="s">
        <v>278</v>
      </c>
      <c r="AE112" s="134"/>
      <c r="AF112" s="131" t="s">
        <v>279</v>
      </c>
      <c r="AG112" s="132"/>
      <c r="AH112" s="131" t="s">
        <v>272</v>
      </c>
      <c r="AI112" s="132"/>
      <c r="AJ112" s="139" t="s">
        <v>280</v>
      </c>
      <c r="AK112" s="140"/>
      <c r="AL112" s="131" t="s">
        <v>279</v>
      </c>
      <c r="AM112" s="132"/>
    </row>
    <row r="113" spans="2:39" ht="16.5" thickBot="1">
      <c r="B113" s="1"/>
      <c r="C113" s="78" t="s">
        <v>89</v>
      </c>
      <c r="D113" s="48">
        <v>42845</v>
      </c>
      <c r="E113" s="74"/>
      <c r="F113" s="50"/>
      <c r="G113" s="50"/>
      <c r="H113" s="50"/>
      <c r="I113" s="50"/>
      <c r="J113" s="50"/>
      <c r="K113" s="50"/>
      <c r="L113" s="26"/>
      <c r="P113" s="135" t="s">
        <v>281</v>
      </c>
      <c r="Q113" s="136"/>
      <c r="R113" s="131" t="s">
        <v>282</v>
      </c>
      <c r="S113" s="132"/>
      <c r="T113" s="131" t="s">
        <v>282</v>
      </c>
      <c r="U113" s="132"/>
      <c r="V113" s="137" t="s">
        <v>283</v>
      </c>
      <c r="W113" s="138"/>
      <c r="X113" s="133" t="s">
        <v>284</v>
      </c>
      <c r="Y113" s="134"/>
      <c r="Z113" s="131" t="s">
        <v>285</v>
      </c>
      <c r="AA113" s="132"/>
      <c r="AB113" s="131" t="s">
        <v>286</v>
      </c>
      <c r="AC113" s="132"/>
      <c r="AD113" s="84" t="s">
        <v>287</v>
      </c>
      <c r="AE113" s="87">
        <v>34</v>
      </c>
      <c r="AF113" s="131" t="s">
        <v>288</v>
      </c>
      <c r="AG113" s="132"/>
      <c r="AH113" s="135" t="s">
        <v>281</v>
      </c>
      <c r="AI113" s="136"/>
      <c r="AJ113" s="131" t="s">
        <v>282</v>
      </c>
      <c r="AK113" s="132"/>
      <c r="AL113" s="131" t="s">
        <v>288</v>
      </c>
      <c r="AM113" s="132"/>
    </row>
    <row r="114" spans="2:39" ht="16.5" thickBot="1">
      <c r="B114" s="1"/>
      <c r="C114" s="79" t="s">
        <v>90</v>
      </c>
      <c r="D114" s="59">
        <v>42846</v>
      </c>
      <c r="E114" s="80"/>
      <c r="F114" s="62"/>
      <c r="G114" s="62"/>
      <c r="H114" s="62"/>
      <c r="I114" s="62"/>
      <c r="J114" s="62"/>
      <c r="K114" s="62"/>
      <c r="L114" s="63"/>
      <c r="P114" s="133" t="s">
        <v>289</v>
      </c>
      <c r="Q114" s="134"/>
      <c r="R114" s="131" t="s">
        <v>290</v>
      </c>
      <c r="S114" s="132"/>
      <c r="T114" s="131" t="s">
        <v>290</v>
      </c>
      <c r="U114" s="132"/>
      <c r="V114" s="139" t="s">
        <v>291</v>
      </c>
      <c r="W114" s="140"/>
      <c r="X114" s="84" t="s">
        <v>292</v>
      </c>
      <c r="Y114" s="87">
        <v>21</v>
      </c>
      <c r="Z114" s="131" t="s">
        <v>293</v>
      </c>
      <c r="AA114" s="132"/>
      <c r="AB114" s="135" t="s">
        <v>294</v>
      </c>
      <c r="AC114" s="136"/>
      <c r="AD114" s="131" t="s">
        <v>295</v>
      </c>
      <c r="AE114" s="132"/>
      <c r="AF114" s="131" t="s">
        <v>296</v>
      </c>
      <c r="AG114" s="132"/>
      <c r="AH114" s="133" t="s">
        <v>289</v>
      </c>
      <c r="AI114" s="134"/>
      <c r="AJ114" s="131" t="s">
        <v>290</v>
      </c>
      <c r="AK114" s="132"/>
      <c r="AL114" s="131" t="s">
        <v>296</v>
      </c>
      <c r="AM114" s="132"/>
    </row>
    <row r="115" spans="2:39" ht="16.5" thickBot="1">
      <c r="B115" s="1"/>
      <c r="C115" s="76" t="s">
        <v>91</v>
      </c>
      <c r="D115" s="38">
        <v>42847</v>
      </c>
      <c r="E115" s="77"/>
      <c r="F115" s="39"/>
      <c r="G115" s="39"/>
      <c r="H115" s="39"/>
      <c r="I115" s="39"/>
      <c r="J115" s="39"/>
      <c r="K115" s="39"/>
      <c r="L115" s="64"/>
      <c r="P115" s="84" t="s">
        <v>297</v>
      </c>
      <c r="Q115" s="86">
        <v>4</v>
      </c>
      <c r="R115" s="131" t="s">
        <v>298</v>
      </c>
      <c r="S115" s="132"/>
      <c r="T115" s="131" t="s">
        <v>298</v>
      </c>
      <c r="U115" s="132"/>
      <c r="V115" s="133" t="s">
        <v>299</v>
      </c>
      <c r="W115" s="134"/>
      <c r="X115" s="131" t="s">
        <v>300</v>
      </c>
      <c r="Y115" s="132"/>
      <c r="Z115" s="131" t="s">
        <v>301</v>
      </c>
      <c r="AA115" s="132"/>
      <c r="AB115" s="133" t="s">
        <v>302</v>
      </c>
      <c r="AC115" s="134"/>
      <c r="AD115" s="131" t="s">
        <v>303</v>
      </c>
      <c r="AE115" s="132"/>
      <c r="AF115" s="135" t="s">
        <v>304</v>
      </c>
      <c r="AG115" s="136"/>
      <c r="AH115" s="84" t="s">
        <v>297</v>
      </c>
      <c r="AI115" s="87">
        <v>43</v>
      </c>
      <c r="AJ115" s="131" t="s">
        <v>298</v>
      </c>
      <c r="AK115" s="132"/>
      <c r="AL115" s="135" t="s">
        <v>304</v>
      </c>
      <c r="AM115" s="136"/>
    </row>
    <row r="116" spans="2:39" ht="16.5" thickBot="1">
      <c r="B116" s="1"/>
      <c r="C116" s="76" t="s">
        <v>92</v>
      </c>
      <c r="D116" s="38">
        <v>42848</v>
      </c>
      <c r="E116" s="77"/>
      <c r="F116" s="39"/>
      <c r="G116" s="39"/>
      <c r="H116" s="39"/>
      <c r="I116" s="39"/>
      <c r="J116" s="39"/>
      <c r="K116" s="39"/>
      <c r="L116" s="64"/>
      <c r="P116" s="131" t="s">
        <v>305</v>
      </c>
      <c r="Q116" s="132"/>
      <c r="R116" s="131" t="s">
        <v>306</v>
      </c>
      <c r="S116" s="132"/>
      <c r="T116" s="131" t="s">
        <v>306</v>
      </c>
      <c r="U116" s="132"/>
      <c r="V116" s="84" t="s">
        <v>307</v>
      </c>
      <c r="W116" s="87">
        <v>17</v>
      </c>
      <c r="X116" s="131" t="s">
        <v>308</v>
      </c>
      <c r="Y116" s="132"/>
      <c r="Z116" s="93" t="s">
        <v>309</v>
      </c>
      <c r="AA116" s="96" t="s">
        <v>310</v>
      </c>
      <c r="AB116" s="84" t="s">
        <v>311</v>
      </c>
      <c r="AC116" s="87">
        <v>30</v>
      </c>
      <c r="AD116" s="131" t="s">
        <v>312</v>
      </c>
      <c r="AE116" s="132"/>
      <c r="AF116" s="133" t="s">
        <v>313</v>
      </c>
      <c r="AG116" s="134"/>
      <c r="AH116" s="131" t="s">
        <v>305</v>
      </c>
      <c r="AI116" s="132"/>
      <c r="AJ116" s="131" t="s">
        <v>306</v>
      </c>
      <c r="AK116" s="132"/>
      <c r="AL116" s="133" t="s">
        <v>313</v>
      </c>
      <c r="AM116" s="134"/>
    </row>
    <row r="117" spans="2:39" ht="16.5" thickBot="1">
      <c r="B117" s="1"/>
      <c r="C117" s="78" t="s">
        <v>93</v>
      </c>
      <c r="D117" s="48">
        <v>42849</v>
      </c>
      <c r="E117" s="74"/>
      <c r="F117" s="49"/>
      <c r="G117" s="49"/>
      <c r="H117" s="49"/>
      <c r="I117" s="49"/>
      <c r="J117" s="49"/>
      <c r="K117" s="49"/>
      <c r="L117" s="26"/>
      <c r="P117" s="131" t="s">
        <v>314</v>
      </c>
      <c r="Q117" s="132"/>
      <c r="R117" s="135" t="s">
        <v>315</v>
      </c>
      <c r="S117" s="136"/>
      <c r="T117" s="135" t="s">
        <v>315</v>
      </c>
      <c r="U117" s="136"/>
      <c r="V117" s="131" t="s">
        <v>316</v>
      </c>
      <c r="W117" s="132"/>
      <c r="X117" s="131" t="s">
        <v>317</v>
      </c>
      <c r="Y117" s="132"/>
      <c r="Z117" s="133" t="s">
        <v>318</v>
      </c>
      <c r="AA117" s="134"/>
      <c r="AB117" s="131" t="s">
        <v>319</v>
      </c>
      <c r="AC117" s="132"/>
      <c r="AD117" s="131" t="s">
        <v>320</v>
      </c>
      <c r="AE117" s="132"/>
      <c r="AF117" s="84" t="s">
        <v>321</v>
      </c>
      <c r="AG117" s="87">
        <v>39</v>
      </c>
      <c r="AH117" s="131" t="s">
        <v>314</v>
      </c>
      <c r="AI117" s="132"/>
      <c r="AJ117" s="135" t="s">
        <v>315</v>
      </c>
      <c r="AK117" s="136"/>
      <c r="AL117" s="83" t="s">
        <v>321</v>
      </c>
      <c r="AM117" s="85" t="s">
        <v>322</v>
      </c>
    </row>
    <row r="118" spans="2:39" ht="16.5" thickBot="1">
      <c r="B118" s="1"/>
      <c r="C118" s="78" t="s">
        <v>94</v>
      </c>
      <c r="D118" s="48">
        <v>42850</v>
      </c>
      <c r="E118" s="74"/>
      <c r="F118" s="49"/>
      <c r="G118" s="49"/>
      <c r="H118" s="49"/>
      <c r="I118" s="49"/>
      <c r="J118" s="49"/>
      <c r="K118" s="49"/>
      <c r="L118" s="26"/>
      <c r="P118" s="131" t="s">
        <v>323</v>
      </c>
      <c r="Q118" s="132"/>
      <c r="R118" s="133" t="s">
        <v>324</v>
      </c>
      <c r="S118" s="134"/>
      <c r="T118" s="133" t="s">
        <v>324</v>
      </c>
      <c r="U118" s="134"/>
      <c r="V118" s="131" t="s">
        <v>325</v>
      </c>
      <c r="W118" s="132"/>
      <c r="X118" s="131" t="s">
        <v>326</v>
      </c>
      <c r="Y118" s="132"/>
      <c r="Z118" s="92" t="s">
        <v>327</v>
      </c>
      <c r="AA118" s="87">
        <v>26</v>
      </c>
      <c r="AB118" s="131" t="s">
        <v>328</v>
      </c>
      <c r="AC118" s="132"/>
      <c r="AD118" s="135" t="s">
        <v>329</v>
      </c>
      <c r="AE118" s="136"/>
      <c r="AF118" s="131" t="s">
        <v>330</v>
      </c>
      <c r="AG118" s="132"/>
      <c r="AH118" s="131" t="s">
        <v>323</v>
      </c>
      <c r="AI118" s="132"/>
      <c r="AJ118" s="133" t="s">
        <v>324</v>
      </c>
      <c r="AK118" s="134"/>
      <c r="AL118" s="131" t="s">
        <v>330</v>
      </c>
      <c r="AM118" s="132"/>
    </row>
    <row r="119" spans="2:39" ht="16.5" thickBot="1">
      <c r="B119" s="1"/>
      <c r="C119" s="78" t="s">
        <v>88</v>
      </c>
      <c r="D119" s="48">
        <v>42851</v>
      </c>
      <c r="E119" s="74"/>
      <c r="F119" s="49"/>
      <c r="G119" s="49"/>
      <c r="H119" s="49"/>
      <c r="I119" s="49"/>
      <c r="J119" s="49"/>
      <c r="K119" s="49"/>
      <c r="L119" s="26"/>
      <c r="P119" s="131" t="s">
        <v>331</v>
      </c>
      <c r="Q119" s="132"/>
      <c r="R119" s="92" t="s">
        <v>332</v>
      </c>
      <c r="S119" s="86">
        <v>9</v>
      </c>
      <c r="T119" s="84" t="s">
        <v>332</v>
      </c>
      <c r="U119" s="87">
        <v>13</v>
      </c>
      <c r="V119" s="131" t="s">
        <v>333</v>
      </c>
      <c r="W119" s="132"/>
      <c r="X119" s="135" t="s">
        <v>334</v>
      </c>
      <c r="Y119" s="136"/>
      <c r="Z119" s="131" t="s">
        <v>335</v>
      </c>
      <c r="AA119" s="132"/>
      <c r="AB119" s="131" t="s">
        <v>336</v>
      </c>
      <c r="AC119" s="132"/>
      <c r="AD119" s="133" t="s">
        <v>337</v>
      </c>
      <c r="AE119" s="134"/>
      <c r="AF119" s="131" t="s">
        <v>338</v>
      </c>
      <c r="AG119" s="132"/>
      <c r="AH119" s="131" t="s">
        <v>331</v>
      </c>
      <c r="AI119" s="132"/>
      <c r="AJ119" s="84" t="s">
        <v>332</v>
      </c>
      <c r="AK119" s="87">
        <v>48</v>
      </c>
      <c r="AL119" s="131" t="s">
        <v>338</v>
      </c>
      <c r="AM119" s="132"/>
    </row>
    <row r="120" spans="2:39" ht="16.5" thickBot="1">
      <c r="B120" s="1"/>
      <c r="C120" s="78" t="s">
        <v>89</v>
      </c>
      <c r="D120" s="48">
        <v>42852</v>
      </c>
      <c r="E120" s="74"/>
      <c r="F120" s="49"/>
      <c r="G120" s="49"/>
      <c r="H120" s="49"/>
      <c r="I120" s="49"/>
      <c r="J120" s="49"/>
      <c r="K120" s="49"/>
      <c r="L120" s="26"/>
      <c r="P120" s="135" t="s">
        <v>339</v>
      </c>
      <c r="Q120" s="136"/>
      <c r="R120" s="95" t="s">
        <v>340</v>
      </c>
      <c r="S120" s="88" t="s">
        <v>341</v>
      </c>
      <c r="T120" s="131" t="s">
        <v>340</v>
      </c>
      <c r="U120" s="132"/>
      <c r="V120" s="131" t="s">
        <v>342</v>
      </c>
      <c r="W120" s="132"/>
      <c r="X120" s="133" t="s">
        <v>343</v>
      </c>
      <c r="Y120" s="134"/>
      <c r="Z120" s="131" t="s">
        <v>344</v>
      </c>
      <c r="AA120" s="132"/>
      <c r="AB120" s="131" t="s">
        <v>345</v>
      </c>
      <c r="AC120" s="132"/>
      <c r="AD120" s="84" t="s">
        <v>346</v>
      </c>
      <c r="AE120" s="87">
        <v>35</v>
      </c>
      <c r="AF120" s="131" t="s">
        <v>347</v>
      </c>
      <c r="AG120" s="132"/>
      <c r="AH120" s="135" t="s">
        <v>339</v>
      </c>
      <c r="AI120" s="136"/>
      <c r="AJ120" s="131" t="s">
        <v>340</v>
      </c>
      <c r="AK120" s="132"/>
      <c r="AL120" s="131" t="s">
        <v>347</v>
      </c>
      <c r="AM120" s="132"/>
    </row>
    <row r="121" spans="2:39" ht="16.5" thickBot="1">
      <c r="B121" s="1"/>
      <c r="C121" s="78" t="s">
        <v>90</v>
      </c>
      <c r="D121" s="48">
        <v>42853</v>
      </c>
      <c r="E121" s="74"/>
      <c r="F121" s="49"/>
      <c r="G121" s="49"/>
      <c r="H121" s="49"/>
      <c r="I121" s="49"/>
      <c r="J121" s="49"/>
      <c r="K121" s="49"/>
      <c r="L121" s="26"/>
      <c r="P121" s="133" t="s">
        <v>348</v>
      </c>
      <c r="Q121" s="134"/>
      <c r="R121" s="131"/>
      <c r="S121" s="132"/>
      <c r="T121" s="131" t="s">
        <v>349</v>
      </c>
      <c r="U121" s="132"/>
      <c r="V121" s="135" t="s">
        <v>350</v>
      </c>
      <c r="W121" s="136"/>
      <c r="X121" s="84" t="s">
        <v>351</v>
      </c>
      <c r="Y121" s="87">
        <v>22</v>
      </c>
      <c r="Z121" s="93" t="s">
        <v>352</v>
      </c>
      <c r="AA121" s="96" t="s">
        <v>353</v>
      </c>
      <c r="AB121" s="135" t="s">
        <v>354</v>
      </c>
      <c r="AC121" s="136"/>
      <c r="AD121" s="131" t="s">
        <v>355</v>
      </c>
      <c r="AE121" s="132"/>
      <c r="AF121" s="131" t="s">
        <v>356</v>
      </c>
      <c r="AG121" s="132"/>
      <c r="AH121" s="133" t="s">
        <v>348</v>
      </c>
      <c r="AI121" s="134"/>
      <c r="AJ121" s="131" t="s">
        <v>349</v>
      </c>
      <c r="AK121" s="132"/>
      <c r="AL121" s="131" t="s">
        <v>356</v>
      </c>
      <c r="AM121" s="132"/>
    </row>
    <row r="122" spans="2:39" ht="16.5" thickBot="1">
      <c r="B122" s="1"/>
      <c r="C122" s="76" t="s">
        <v>91</v>
      </c>
      <c r="D122" s="38">
        <v>42854</v>
      </c>
      <c r="E122" s="77"/>
      <c r="F122" s="39"/>
      <c r="G122" s="39"/>
      <c r="H122" s="39"/>
      <c r="I122" s="39"/>
      <c r="J122" s="39"/>
      <c r="K122" s="39"/>
      <c r="L122" s="64"/>
      <c r="P122" s="84" t="s">
        <v>357</v>
      </c>
      <c r="Q122" s="86">
        <v>5</v>
      </c>
      <c r="R122" s="131"/>
      <c r="S122" s="132"/>
      <c r="T122" s="131" t="s">
        <v>358</v>
      </c>
      <c r="U122" s="132"/>
      <c r="V122" s="133" t="s">
        <v>359</v>
      </c>
      <c r="W122" s="134"/>
      <c r="X122" s="131" t="s">
        <v>360</v>
      </c>
      <c r="Y122" s="132"/>
      <c r="Z122" s="131" t="s">
        <v>361</v>
      </c>
      <c r="AA122" s="132"/>
      <c r="AB122" s="133" t="s">
        <v>362</v>
      </c>
      <c r="AC122" s="134"/>
      <c r="AD122" s="131" t="s">
        <v>363</v>
      </c>
      <c r="AE122" s="132"/>
      <c r="AF122" s="135" t="s">
        <v>364</v>
      </c>
      <c r="AG122" s="136"/>
      <c r="AH122" s="84" t="s">
        <v>357</v>
      </c>
      <c r="AI122" s="87">
        <v>44</v>
      </c>
      <c r="AJ122" s="131" t="s">
        <v>358</v>
      </c>
      <c r="AK122" s="132"/>
      <c r="AL122" s="135" t="s">
        <v>364</v>
      </c>
      <c r="AM122" s="136"/>
    </row>
    <row r="123" spans="2:39" ht="16.5" thickBot="1">
      <c r="B123" s="1"/>
      <c r="C123" s="76" t="s">
        <v>92</v>
      </c>
      <c r="D123" s="38">
        <v>42855</v>
      </c>
      <c r="E123" s="77"/>
      <c r="F123" s="39"/>
      <c r="G123" s="39"/>
      <c r="H123" s="39"/>
      <c r="I123" s="39"/>
      <c r="J123" s="39"/>
      <c r="K123" s="39"/>
      <c r="L123" s="64"/>
      <c r="P123" s="131" t="s">
        <v>365</v>
      </c>
      <c r="Q123" s="132"/>
      <c r="R123" s="131"/>
      <c r="S123" s="132"/>
      <c r="T123" s="131" t="s">
        <v>366</v>
      </c>
      <c r="U123" s="132"/>
      <c r="V123" s="131"/>
      <c r="W123" s="132"/>
      <c r="X123" s="131" t="s">
        <v>367</v>
      </c>
      <c r="Y123" s="132"/>
      <c r="Z123" s="131"/>
      <c r="AA123" s="132"/>
      <c r="AB123" s="84" t="s">
        <v>368</v>
      </c>
      <c r="AC123" s="87">
        <v>31</v>
      </c>
      <c r="AD123" s="131" t="s">
        <v>369</v>
      </c>
      <c r="AE123" s="132"/>
      <c r="AF123" s="131"/>
      <c r="AG123" s="132"/>
      <c r="AH123" s="131" t="s">
        <v>365</v>
      </c>
      <c r="AI123" s="132"/>
      <c r="AJ123" s="131"/>
      <c r="AK123" s="132"/>
      <c r="AL123" s="133" t="s">
        <v>370</v>
      </c>
      <c r="AM123" s="134"/>
    </row>
    <row r="124" spans="2:39" ht="16.5" thickBot="1">
      <c r="B124" s="1"/>
      <c r="C124" s="78" t="s">
        <v>93</v>
      </c>
      <c r="D124" s="48">
        <v>42856</v>
      </c>
      <c r="E124" s="74"/>
      <c r="F124" s="49"/>
      <c r="G124" s="49"/>
      <c r="H124" s="49"/>
      <c r="I124" s="49"/>
      <c r="J124" s="49"/>
      <c r="K124" s="26"/>
      <c r="L124" s="26"/>
    </row>
    <row r="125" spans="2:39" ht="15.75">
      <c r="B125" s="1"/>
      <c r="C125" s="51"/>
      <c r="D125" s="52"/>
      <c r="E125" s="74"/>
      <c r="F125" s="53"/>
      <c r="G125" s="53"/>
      <c r="H125" s="53"/>
      <c r="I125" s="53"/>
      <c r="J125" s="54"/>
      <c r="K125" s="55"/>
      <c r="L125" s="56"/>
    </row>
    <row r="126" spans="2:39" ht="15.75">
      <c r="B126" s="1"/>
      <c r="C126" s="51" t="s">
        <v>95</v>
      </c>
      <c r="D126" s="54"/>
      <c r="E126" s="57"/>
      <c r="F126" s="54"/>
      <c r="G126" s="54"/>
      <c r="H126" s="54"/>
      <c r="I126" s="54"/>
      <c r="J126" s="58">
        <f>SUM(J94:J124)</f>
        <v>0</v>
      </c>
      <c r="K126" s="58"/>
      <c r="L126" s="26"/>
    </row>
    <row r="127" spans="2:39" ht="15.75">
      <c r="B127" s="1"/>
      <c r="C127" s="51" t="s">
        <v>96</v>
      </c>
      <c r="D127" s="54"/>
      <c r="E127" s="57"/>
      <c r="F127" s="54"/>
      <c r="G127" s="54"/>
      <c r="H127" s="54"/>
      <c r="I127" s="54"/>
      <c r="J127" s="58">
        <v>9.1666666666666661</v>
      </c>
      <c r="K127" s="58"/>
      <c r="L127" s="26"/>
    </row>
    <row r="128" spans="2:39" ht="15.75">
      <c r="B128" s="1"/>
      <c r="C128" s="51" t="s">
        <v>97</v>
      </c>
      <c r="D128" s="54"/>
      <c r="E128" s="57"/>
      <c r="F128" s="54"/>
      <c r="G128" s="54"/>
      <c r="H128" s="54"/>
      <c r="I128" s="54"/>
      <c r="J128" s="58">
        <f>IF(J126&gt;J127,J126-J127,0)</f>
        <v>0</v>
      </c>
      <c r="K128" s="58"/>
      <c r="L128" s="26"/>
    </row>
    <row r="129" spans="1:39">
      <c r="B129" s="1"/>
    </row>
    <row r="130" spans="1:39" s="2" customFormat="1" ht="15" customHeight="1" thickBot="1">
      <c r="A130" s="6"/>
      <c r="B130" s="1"/>
      <c r="C130" s="71"/>
      <c r="D130" s="72"/>
      <c r="E130" s="72"/>
      <c r="F130" s="72"/>
      <c r="G130" s="72"/>
      <c r="H130" s="72"/>
      <c r="I130" s="72"/>
      <c r="J130" s="72"/>
      <c r="K130" s="1"/>
      <c r="L130" s="1"/>
    </row>
    <row r="131" spans="1:39" ht="15" customHeight="1" thickBot="1">
      <c r="B131" s="1"/>
      <c r="C131" s="125" t="s">
        <v>98</v>
      </c>
      <c r="D131" s="126"/>
      <c r="E131" s="126"/>
      <c r="F131" s="126"/>
      <c r="G131" s="126"/>
      <c r="H131" s="126"/>
      <c r="I131" s="126"/>
      <c r="J131" s="126"/>
      <c r="K131" s="40"/>
      <c r="L131" s="41"/>
    </row>
    <row r="132" spans="1:39" ht="30" thickBot="1">
      <c r="B132" s="1"/>
      <c r="C132" s="73"/>
      <c r="D132" s="74"/>
      <c r="E132" s="74"/>
      <c r="F132" s="74"/>
      <c r="G132" s="74"/>
      <c r="H132" s="74"/>
      <c r="I132" s="74"/>
      <c r="J132" s="74"/>
      <c r="K132" s="42"/>
      <c r="L132" s="43"/>
      <c r="P132" s="82" t="s">
        <v>99</v>
      </c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</row>
    <row r="133" spans="1:39" ht="16.5" thickBot="1">
      <c r="B133" s="1"/>
      <c r="C133" s="75" t="s">
        <v>79</v>
      </c>
      <c r="D133" s="44" t="s">
        <v>80</v>
      </c>
      <c r="E133" s="45"/>
      <c r="F133" s="44" t="s">
        <v>81</v>
      </c>
      <c r="G133" s="44" t="s">
        <v>82</v>
      </c>
      <c r="H133" s="44" t="s">
        <v>83</v>
      </c>
      <c r="I133" s="44" t="s">
        <v>84</v>
      </c>
      <c r="J133" s="46" t="s">
        <v>85</v>
      </c>
      <c r="K133" s="46" t="s">
        <v>86</v>
      </c>
      <c r="L133" s="44" t="s">
        <v>87</v>
      </c>
      <c r="P133" s="81" t="s">
        <v>100</v>
      </c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</row>
    <row r="134" spans="1:39" ht="16.5" thickBot="1">
      <c r="B134" s="1"/>
      <c r="C134" s="73"/>
      <c r="D134" s="74"/>
      <c r="E134" s="74"/>
      <c r="F134" s="74"/>
      <c r="G134" s="74"/>
      <c r="H134" s="74"/>
      <c r="I134" s="74"/>
      <c r="J134" s="74"/>
      <c r="K134" s="42"/>
      <c r="L134" s="47"/>
      <c r="P134" s="127" t="s">
        <v>101</v>
      </c>
      <c r="Q134" s="128"/>
      <c r="R134" s="127" t="s">
        <v>102</v>
      </c>
      <c r="S134" s="128"/>
      <c r="T134" s="129" t="s">
        <v>103</v>
      </c>
      <c r="U134" s="130"/>
      <c r="V134" s="127" t="s">
        <v>104</v>
      </c>
      <c r="W134" s="128"/>
      <c r="X134" s="129" t="s">
        <v>105</v>
      </c>
      <c r="Y134" s="130"/>
      <c r="Z134" s="127" t="s">
        <v>106</v>
      </c>
      <c r="AA134" s="128"/>
      <c r="AB134" s="127" t="s">
        <v>107</v>
      </c>
      <c r="AC134" s="128"/>
      <c r="AD134" s="129" t="s">
        <v>108</v>
      </c>
      <c r="AE134" s="130"/>
      <c r="AF134" s="127" t="s">
        <v>109</v>
      </c>
      <c r="AG134" s="128"/>
      <c r="AH134" s="129" t="s">
        <v>110</v>
      </c>
      <c r="AI134" s="130"/>
      <c r="AJ134" s="129" t="s">
        <v>111</v>
      </c>
      <c r="AK134" s="130"/>
      <c r="AL134" s="127" t="s">
        <v>112</v>
      </c>
      <c r="AM134" s="128"/>
    </row>
    <row r="135" spans="1:39" ht="21.75" thickBot="1">
      <c r="B135" s="1"/>
      <c r="C135" s="76" t="s">
        <v>91</v>
      </c>
      <c r="D135" s="38">
        <v>42826</v>
      </c>
      <c r="E135" s="77"/>
      <c r="F135" s="39"/>
      <c r="G135" s="39"/>
      <c r="H135" s="39"/>
      <c r="I135" s="39"/>
      <c r="J135" s="39">
        <f t="shared" ref="J135:J165" si="2">I135-H135+G135-F135</f>
        <v>0</v>
      </c>
      <c r="K135" s="39"/>
      <c r="L135" s="64"/>
      <c r="P135" s="137" t="s">
        <v>113</v>
      </c>
      <c r="Q135" s="138"/>
      <c r="R135" s="131" t="s">
        <v>114</v>
      </c>
      <c r="S135" s="132"/>
      <c r="T135" s="131" t="s">
        <v>114</v>
      </c>
      <c r="U135" s="132"/>
      <c r="V135" s="135" t="s">
        <v>115</v>
      </c>
      <c r="W135" s="136"/>
      <c r="X135" s="83" t="s">
        <v>116</v>
      </c>
      <c r="Y135" s="85" t="s">
        <v>117</v>
      </c>
      <c r="Z135" s="131" t="s">
        <v>118</v>
      </c>
      <c r="AA135" s="132"/>
      <c r="AB135" s="135" t="s">
        <v>115</v>
      </c>
      <c r="AC135" s="136"/>
      <c r="AD135" s="131" t="s">
        <v>119</v>
      </c>
      <c r="AE135" s="132"/>
      <c r="AF135" s="131" t="s">
        <v>120</v>
      </c>
      <c r="AG135" s="132"/>
      <c r="AH135" s="133" t="s">
        <v>121</v>
      </c>
      <c r="AI135" s="134"/>
      <c r="AJ135" s="131" t="s">
        <v>114</v>
      </c>
      <c r="AK135" s="132"/>
      <c r="AL135" s="131" t="s">
        <v>120</v>
      </c>
      <c r="AM135" s="132"/>
    </row>
    <row r="136" spans="1:39" ht="16.5" thickBot="1">
      <c r="B136" s="1"/>
      <c r="C136" s="76" t="s">
        <v>92</v>
      </c>
      <c r="D136" s="38">
        <v>42827</v>
      </c>
      <c r="E136" s="77"/>
      <c r="F136" s="39"/>
      <c r="G136" s="39"/>
      <c r="H136" s="39"/>
      <c r="I136" s="39"/>
      <c r="J136" s="39">
        <f t="shared" si="2"/>
        <v>0</v>
      </c>
      <c r="K136" s="39"/>
      <c r="L136" s="64"/>
      <c r="P136" s="84" t="s">
        <v>122</v>
      </c>
      <c r="Q136" s="86">
        <v>1</v>
      </c>
      <c r="R136" s="131" t="s">
        <v>123</v>
      </c>
      <c r="S136" s="132"/>
      <c r="T136" s="131" t="s">
        <v>123</v>
      </c>
      <c r="U136" s="132"/>
      <c r="V136" s="133" t="s">
        <v>124</v>
      </c>
      <c r="W136" s="134"/>
      <c r="X136" s="131" t="s">
        <v>125</v>
      </c>
      <c r="Y136" s="132"/>
      <c r="Z136" s="131" t="s">
        <v>126</v>
      </c>
      <c r="AA136" s="132"/>
      <c r="AB136" s="133" t="s">
        <v>124</v>
      </c>
      <c r="AC136" s="134"/>
      <c r="AD136" s="131" t="s">
        <v>127</v>
      </c>
      <c r="AE136" s="132"/>
      <c r="AF136" s="135" t="s">
        <v>128</v>
      </c>
      <c r="AG136" s="136"/>
      <c r="AH136" s="84" t="s">
        <v>122</v>
      </c>
      <c r="AI136" s="87">
        <v>40</v>
      </c>
      <c r="AJ136" s="83" t="s">
        <v>123</v>
      </c>
      <c r="AK136" s="88" t="s">
        <v>129</v>
      </c>
      <c r="AL136" s="135" t="s">
        <v>128</v>
      </c>
      <c r="AM136" s="136"/>
    </row>
    <row r="137" spans="1:39" ht="16.5" thickBot="1">
      <c r="B137" s="1"/>
      <c r="C137" s="78" t="s">
        <v>93</v>
      </c>
      <c r="D137" s="48">
        <v>42828</v>
      </c>
      <c r="E137" s="74"/>
      <c r="F137" s="49"/>
      <c r="G137" s="49"/>
      <c r="H137" s="49"/>
      <c r="I137" s="49"/>
      <c r="J137" s="49">
        <f t="shared" si="2"/>
        <v>0</v>
      </c>
      <c r="K137" s="49"/>
      <c r="L137" s="26"/>
      <c r="P137" s="131" t="s">
        <v>130</v>
      </c>
      <c r="Q137" s="132"/>
      <c r="R137" s="131" t="s">
        <v>131</v>
      </c>
      <c r="S137" s="132"/>
      <c r="T137" s="131" t="s">
        <v>131</v>
      </c>
      <c r="U137" s="132"/>
      <c r="V137" s="84" t="s">
        <v>132</v>
      </c>
      <c r="W137" s="87">
        <v>14</v>
      </c>
      <c r="X137" s="131" t="s">
        <v>133</v>
      </c>
      <c r="Y137" s="132"/>
      <c r="Z137" s="135" t="s">
        <v>134</v>
      </c>
      <c r="AA137" s="136"/>
      <c r="AB137" s="84" t="s">
        <v>132</v>
      </c>
      <c r="AC137" s="87">
        <v>27</v>
      </c>
      <c r="AD137" s="131" t="s">
        <v>135</v>
      </c>
      <c r="AE137" s="132"/>
      <c r="AF137" s="133" t="s">
        <v>136</v>
      </c>
      <c r="AG137" s="134"/>
      <c r="AH137" s="131" t="s">
        <v>130</v>
      </c>
      <c r="AI137" s="132"/>
      <c r="AJ137" s="131" t="s">
        <v>131</v>
      </c>
      <c r="AK137" s="132"/>
      <c r="AL137" s="133" t="s">
        <v>136</v>
      </c>
      <c r="AM137" s="134"/>
    </row>
    <row r="138" spans="1:39" ht="16.5" thickBot="1">
      <c r="B138" s="1"/>
      <c r="C138" s="78" t="s">
        <v>94</v>
      </c>
      <c r="D138" s="48">
        <v>42829</v>
      </c>
      <c r="E138" s="74"/>
      <c r="F138" s="49"/>
      <c r="G138" s="49"/>
      <c r="H138" s="49"/>
      <c r="I138" s="49"/>
      <c r="J138" s="49">
        <f t="shared" si="2"/>
        <v>0</v>
      </c>
      <c r="K138" s="49"/>
      <c r="L138" s="26"/>
      <c r="P138" s="131" t="s">
        <v>137</v>
      </c>
      <c r="Q138" s="132"/>
      <c r="R138" s="135" t="s">
        <v>138</v>
      </c>
      <c r="S138" s="136"/>
      <c r="T138" s="135" t="s">
        <v>138</v>
      </c>
      <c r="U138" s="136"/>
      <c r="V138" s="131" t="s">
        <v>139</v>
      </c>
      <c r="W138" s="132"/>
      <c r="X138" s="131" t="s">
        <v>140</v>
      </c>
      <c r="Y138" s="132"/>
      <c r="Z138" s="133" t="s">
        <v>141</v>
      </c>
      <c r="AA138" s="134"/>
      <c r="AB138" s="131" t="s">
        <v>139</v>
      </c>
      <c r="AC138" s="132"/>
      <c r="AD138" s="131" t="s">
        <v>142</v>
      </c>
      <c r="AE138" s="132"/>
      <c r="AF138" s="84" t="s">
        <v>143</v>
      </c>
      <c r="AG138" s="87">
        <v>36</v>
      </c>
      <c r="AH138" s="131" t="s">
        <v>137</v>
      </c>
      <c r="AI138" s="132"/>
      <c r="AJ138" s="135" t="s">
        <v>138</v>
      </c>
      <c r="AK138" s="136"/>
      <c r="AL138" s="84" t="s">
        <v>143</v>
      </c>
      <c r="AM138" s="87">
        <v>49</v>
      </c>
    </row>
    <row r="139" spans="1:39" ht="16.5" customHeight="1" thickBot="1">
      <c r="B139" s="1"/>
      <c r="C139" s="78" t="s">
        <v>88</v>
      </c>
      <c r="D139" s="48">
        <v>42830</v>
      </c>
      <c r="E139" s="74"/>
      <c r="F139" s="49"/>
      <c r="G139" s="49"/>
      <c r="H139" s="49"/>
      <c r="I139" s="49"/>
      <c r="J139" s="49">
        <f t="shared" si="2"/>
        <v>0</v>
      </c>
      <c r="K139" s="49"/>
      <c r="L139" s="26"/>
      <c r="P139" s="131" t="s">
        <v>144</v>
      </c>
      <c r="Q139" s="132"/>
      <c r="R139" s="133" t="s">
        <v>145</v>
      </c>
      <c r="S139" s="134"/>
      <c r="T139" s="133" t="s">
        <v>145</v>
      </c>
      <c r="U139" s="134"/>
      <c r="V139" s="131" t="s">
        <v>146</v>
      </c>
      <c r="W139" s="132"/>
      <c r="X139" s="131" t="s">
        <v>147</v>
      </c>
      <c r="Y139" s="132"/>
      <c r="Z139" s="139" t="s">
        <v>148</v>
      </c>
      <c r="AA139" s="140"/>
      <c r="AB139" s="131" t="s">
        <v>146</v>
      </c>
      <c r="AC139" s="132"/>
      <c r="AD139" s="135" t="s">
        <v>149</v>
      </c>
      <c r="AE139" s="136"/>
      <c r="AF139" s="131" t="s">
        <v>150</v>
      </c>
      <c r="AG139" s="132"/>
      <c r="AH139" s="131" t="s">
        <v>144</v>
      </c>
      <c r="AI139" s="132"/>
      <c r="AJ139" s="133" t="s">
        <v>145</v>
      </c>
      <c r="AK139" s="134"/>
      <c r="AL139" s="131" t="s">
        <v>150</v>
      </c>
      <c r="AM139" s="132"/>
    </row>
    <row r="140" spans="1:39" ht="16.5" thickBot="1">
      <c r="B140" s="1"/>
      <c r="C140" s="78" t="s">
        <v>89</v>
      </c>
      <c r="D140" s="48">
        <v>42831</v>
      </c>
      <c r="E140" s="74"/>
      <c r="F140" s="49"/>
      <c r="G140" s="49"/>
      <c r="H140" s="49"/>
      <c r="I140" s="49"/>
      <c r="J140" s="49">
        <f t="shared" si="2"/>
        <v>0</v>
      </c>
      <c r="K140" s="26"/>
      <c r="L140" s="26"/>
      <c r="P140" s="89" t="s">
        <v>151</v>
      </c>
      <c r="Q140" s="91" t="s">
        <v>152</v>
      </c>
      <c r="R140" s="92" t="s">
        <v>153</v>
      </c>
      <c r="S140" s="86">
        <v>6</v>
      </c>
      <c r="T140" s="84" t="s">
        <v>153</v>
      </c>
      <c r="U140" s="87">
        <v>10</v>
      </c>
      <c r="V140" s="131" t="s">
        <v>154</v>
      </c>
      <c r="W140" s="132"/>
      <c r="X140" s="135" t="s">
        <v>155</v>
      </c>
      <c r="Y140" s="136"/>
      <c r="Z140" s="131" t="s">
        <v>156</v>
      </c>
      <c r="AA140" s="132"/>
      <c r="AB140" s="131" t="s">
        <v>154</v>
      </c>
      <c r="AC140" s="132"/>
      <c r="AD140" s="133" t="s">
        <v>157</v>
      </c>
      <c r="AE140" s="134"/>
      <c r="AF140" s="131" t="s">
        <v>158</v>
      </c>
      <c r="AG140" s="132"/>
      <c r="AH140" s="131" t="s">
        <v>151</v>
      </c>
      <c r="AI140" s="132"/>
      <c r="AJ140" s="84" t="s">
        <v>153</v>
      </c>
      <c r="AK140" s="87">
        <v>45</v>
      </c>
      <c r="AL140" s="131" t="s">
        <v>158</v>
      </c>
      <c r="AM140" s="132"/>
    </row>
    <row r="141" spans="1:39" ht="16.5" thickBot="1">
      <c r="B141" s="1"/>
      <c r="C141" s="78" t="s">
        <v>90</v>
      </c>
      <c r="D141" s="48">
        <v>42832</v>
      </c>
      <c r="E141" s="74"/>
      <c r="F141" s="49"/>
      <c r="G141" s="49"/>
      <c r="H141" s="49"/>
      <c r="I141" s="49"/>
      <c r="J141" s="49">
        <f t="shared" si="2"/>
        <v>0</v>
      </c>
      <c r="K141" s="49"/>
      <c r="L141" s="26"/>
      <c r="P141" s="135" t="s">
        <v>159</v>
      </c>
      <c r="Q141" s="136"/>
      <c r="R141" s="131" t="s">
        <v>160</v>
      </c>
      <c r="S141" s="132"/>
      <c r="T141" s="131" t="s">
        <v>160</v>
      </c>
      <c r="U141" s="132"/>
      <c r="V141" s="131" t="s">
        <v>161</v>
      </c>
      <c r="W141" s="132"/>
      <c r="X141" s="133" t="s">
        <v>162</v>
      </c>
      <c r="Y141" s="134"/>
      <c r="Z141" s="131" t="s">
        <v>163</v>
      </c>
      <c r="AA141" s="132"/>
      <c r="AB141" s="131" t="s">
        <v>161</v>
      </c>
      <c r="AC141" s="132"/>
      <c r="AD141" s="84" t="s">
        <v>164</v>
      </c>
      <c r="AE141" s="87">
        <v>32</v>
      </c>
      <c r="AF141" s="137" t="s">
        <v>165</v>
      </c>
      <c r="AG141" s="138"/>
      <c r="AH141" s="135" t="s">
        <v>159</v>
      </c>
      <c r="AI141" s="136"/>
      <c r="AJ141" s="131" t="s">
        <v>160</v>
      </c>
      <c r="AK141" s="132"/>
      <c r="AL141" s="131" t="s">
        <v>166</v>
      </c>
      <c r="AM141" s="132"/>
    </row>
    <row r="142" spans="1:39" ht="16.5" thickBot="1">
      <c r="B142" s="1"/>
      <c r="C142" s="76" t="s">
        <v>91</v>
      </c>
      <c r="D142" s="38">
        <v>42833</v>
      </c>
      <c r="E142" s="77"/>
      <c r="F142" s="39"/>
      <c r="G142" s="39"/>
      <c r="H142" s="39"/>
      <c r="I142" s="39"/>
      <c r="J142" s="39">
        <f t="shared" si="2"/>
        <v>0</v>
      </c>
      <c r="K142" s="39"/>
      <c r="L142" s="64"/>
      <c r="P142" s="133" t="s">
        <v>167</v>
      </c>
      <c r="Q142" s="134"/>
      <c r="R142" s="131" t="s">
        <v>168</v>
      </c>
      <c r="S142" s="132"/>
      <c r="T142" s="89" t="s">
        <v>168</v>
      </c>
      <c r="U142" s="91" t="s">
        <v>169</v>
      </c>
      <c r="V142" s="135" t="s">
        <v>170</v>
      </c>
      <c r="W142" s="136"/>
      <c r="X142" s="84" t="s">
        <v>171</v>
      </c>
      <c r="Y142" s="87">
        <v>19</v>
      </c>
      <c r="Z142" s="131" t="s">
        <v>172</v>
      </c>
      <c r="AA142" s="132"/>
      <c r="AB142" s="135" t="s">
        <v>170</v>
      </c>
      <c r="AC142" s="136"/>
      <c r="AD142" s="131" t="s">
        <v>173</v>
      </c>
      <c r="AE142" s="132"/>
      <c r="AF142" s="131" t="s">
        <v>174</v>
      </c>
      <c r="AG142" s="132"/>
      <c r="AH142" s="133" t="s">
        <v>167</v>
      </c>
      <c r="AI142" s="134"/>
      <c r="AJ142" s="131" t="s">
        <v>168</v>
      </c>
      <c r="AK142" s="132"/>
      <c r="AL142" s="131" t="s">
        <v>174</v>
      </c>
      <c r="AM142" s="132"/>
    </row>
    <row r="143" spans="1:39" ht="16.5" thickBot="1">
      <c r="B143" s="1"/>
      <c r="C143" s="76" t="s">
        <v>92</v>
      </c>
      <c r="D143" s="38">
        <v>42834</v>
      </c>
      <c r="E143" s="77"/>
      <c r="F143" s="39"/>
      <c r="G143" s="39"/>
      <c r="H143" s="39"/>
      <c r="I143" s="39"/>
      <c r="J143" s="39">
        <f t="shared" si="2"/>
        <v>0</v>
      </c>
      <c r="K143" s="39"/>
      <c r="L143" s="64"/>
      <c r="P143" s="84" t="s">
        <v>175</v>
      </c>
      <c r="Q143" s="86">
        <v>2</v>
      </c>
      <c r="R143" s="131" t="s">
        <v>176</v>
      </c>
      <c r="S143" s="132"/>
      <c r="T143" s="131" t="s">
        <v>176</v>
      </c>
      <c r="U143" s="132"/>
      <c r="V143" s="133" t="s">
        <v>177</v>
      </c>
      <c r="W143" s="134"/>
      <c r="X143" s="131" t="s">
        <v>178</v>
      </c>
      <c r="Y143" s="132"/>
      <c r="Z143" s="131" t="s">
        <v>179</v>
      </c>
      <c r="AA143" s="132"/>
      <c r="AB143" s="133" t="s">
        <v>177</v>
      </c>
      <c r="AC143" s="134"/>
      <c r="AD143" s="131" t="s">
        <v>180</v>
      </c>
      <c r="AE143" s="132"/>
      <c r="AF143" s="135" t="s">
        <v>181</v>
      </c>
      <c r="AG143" s="136"/>
      <c r="AH143" s="84" t="s">
        <v>175</v>
      </c>
      <c r="AI143" s="87">
        <v>41</v>
      </c>
      <c r="AJ143" s="131" t="s">
        <v>176</v>
      </c>
      <c r="AK143" s="132"/>
      <c r="AL143" s="135" t="s">
        <v>181</v>
      </c>
      <c r="AM143" s="136"/>
    </row>
    <row r="144" spans="1:39" ht="16.5" thickBot="1">
      <c r="B144" s="1"/>
      <c r="C144" s="78" t="s">
        <v>93</v>
      </c>
      <c r="D144" s="48">
        <v>42835</v>
      </c>
      <c r="E144" s="74"/>
      <c r="F144" s="49"/>
      <c r="G144" s="49"/>
      <c r="H144" s="49"/>
      <c r="I144" s="49"/>
      <c r="J144" s="49">
        <f t="shared" si="2"/>
        <v>0</v>
      </c>
      <c r="K144" s="49"/>
      <c r="L144" s="26"/>
      <c r="P144" s="131" t="s">
        <v>182</v>
      </c>
      <c r="Q144" s="132"/>
      <c r="R144" s="131" t="s">
        <v>183</v>
      </c>
      <c r="S144" s="132"/>
      <c r="T144" s="131" t="s">
        <v>183</v>
      </c>
      <c r="U144" s="132"/>
      <c r="V144" s="84" t="s">
        <v>184</v>
      </c>
      <c r="W144" s="87">
        <v>15</v>
      </c>
      <c r="X144" s="131" t="s">
        <v>185</v>
      </c>
      <c r="Y144" s="132"/>
      <c r="Z144" s="135" t="s">
        <v>186</v>
      </c>
      <c r="AA144" s="136"/>
      <c r="AB144" s="84" t="s">
        <v>187</v>
      </c>
      <c r="AC144" s="87">
        <v>28</v>
      </c>
      <c r="AD144" s="131" t="s">
        <v>188</v>
      </c>
      <c r="AE144" s="132"/>
      <c r="AF144" s="133" t="s">
        <v>189</v>
      </c>
      <c r="AG144" s="134"/>
      <c r="AH144" s="131" t="s">
        <v>182</v>
      </c>
      <c r="AI144" s="132"/>
      <c r="AJ144" s="131" t="s">
        <v>183</v>
      </c>
      <c r="AK144" s="132"/>
      <c r="AL144" s="133" t="s">
        <v>189</v>
      </c>
      <c r="AM144" s="134"/>
    </row>
    <row r="145" spans="2:39" ht="16.5" thickBot="1">
      <c r="B145" s="1"/>
      <c r="C145" s="78" t="s">
        <v>94</v>
      </c>
      <c r="D145" s="48">
        <v>42836</v>
      </c>
      <c r="E145" s="74"/>
      <c r="F145" s="49"/>
      <c r="G145" s="49"/>
      <c r="H145" s="49"/>
      <c r="I145" s="49"/>
      <c r="J145" s="49">
        <f t="shared" si="2"/>
        <v>0</v>
      </c>
      <c r="K145" s="49"/>
      <c r="L145" s="26"/>
      <c r="P145" s="131" t="s">
        <v>190</v>
      </c>
      <c r="Q145" s="132"/>
      <c r="R145" s="135" t="s">
        <v>191</v>
      </c>
      <c r="S145" s="136"/>
      <c r="T145" s="135" t="s">
        <v>191</v>
      </c>
      <c r="U145" s="136"/>
      <c r="V145" s="131" t="s">
        <v>192</v>
      </c>
      <c r="W145" s="132"/>
      <c r="X145" s="131" t="s">
        <v>193</v>
      </c>
      <c r="Y145" s="132"/>
      <c r="Z145" s="133" t="s">
        <v>194</v>
      </c>
      <c r="AA145" s="134"/>
      <c r="AB145" s="131" t="s">
        <v>195</v>
      </c>
      <c r="AC145" s="132"/>
      <c r="AD145" s="131" t="s">
        <v>196</v>
      </c>
      <c r="AE145" s="132"/>
      <c r="AF145" s="84" t="s">
        <v>197</v>
      </c>
      <c r="AG145" s="87">
        <v>37</v>
      </c>
      <c r="AH145" s="131" t="s">
        <v>190</v>
      </c>
      <c r="AI145" s="132"/>
      <c r="AJ145" s="135" t="s">
        <v>191</v>
      </c>
      <c r="AK145" s="136"/>
      <c r="AL145" s="84" t="s">
        <v>197</v>
      </c>
      <c r="AM145" s="87">
        <v>50</v>
      </c>
    </row>
    <row r="146" spans="2:39" ht="21.75" thickBot="1">
      <c r="B146" s="1"/>
      <c r="C146" s="78" t="s">
        <v>88</v>
      </c>
      <c r="D146" s="48">
        <v>42837</v>
      </c>
      <c r="E146" s="74"/>
      <c r="F146" s="49"/>
      <c r="G146" s="49"/>
      <c r="H146" s="49"/>
      <c r="I146" s="49"/>
      <c r="J146" s="49">
        <f t="shared" si="2"/>
        <v>0</v>
      </c>
      <c r="K146" s="49"/>
      <c r="L146" s="26"/>
      <c r="P146" s="131" t="s">
        <v>198</v>
      </c>
      <c r="Q146" s="132"/>
      <c r="R146" s="133" t="s">
        <v>199</v>
      </c>
      <c r="S146" s="134"/>
      <c r="T146" s="133" t="s">
        <v>199</v>
      </c>
      <c r="U146" s="134"/>
      <c r="V146" s="131" t="s">
        <v>200</v>
      </c>
      <c r="W146" s="132"/>
      <c r="X146" s="131" t="s">
        <v>201</v>
      </c>
      <c r="Y146" s="132"/>
      <c r="Z146" s="93" t="s">
        <v>202</v>
      </c>
      <c r="AA146" s="90" t="s">
        <v>203</v>
      </c>
      <c r="AB146" s="131" t="s">
        <v>204</v>
      </c>
      <c r="AC146" s="132"/>
      <c r="AD146" s="135" t="s">
        <v>205</v>
      </c>
      <c r="AE146" s="136"/>
      <c r="AF146" s="131" t="s">
        <v>206</v>
      </c>
      <c r="AG146" s="132"/>
      <c r="AH146" s="83" t="s">
        <v>198</v>
      </c>
      <c r="AI146" s="94" t="s">
        <v>207</v>
      </c>
      <c r="AJ146" s="133" t="s">
        <v>199</v>
      </c>
      <c r="AK146" s="134"/>
      <c r="AL146" s="131" t="s">
        <v>206</v>
      </c>
      <c r="AM146" s="132"/>
    </row>
    <row r="147" spans="2:39" ht="16.5" customHeight="1" thickBot="1">
      <c r="B147" s="1"/>
      <c r="C147" s="78" t="s">
        <v>89</v>
      </c>
      <c r="D147" s="48">
        <v>42838</v>
      </c>
      <c r="E147" s="74"/>
      <c r="F147" s="49"/>
      <c r="G147" s="49"/>
      <c r="H147" s="49"/>
      <c r="I147" s="49"/>
      <c r="J147" s="49">
        <f t="shared" si="2"/>
        <v>0</v>
      </c>
      <c r="K147" s="49"/>
      <c r="L147" s="26"/>
      <c r="P147" s="131" t="s">
        <v>208</v>
      </c>
      <c r="Q147" s="132"/>
      <c r="R147" s="92" t="s">
        <v>209</v>
      </c>
      <c r="S147" s="86">
        <v>7</v>
      </c>
      <c r="T147" s="84" t="s">
        <v>209</v>
      </c>
      <c r="U147" s="87">
        <v>11</v>
      </c>
      <c r="V147" s="131" t="s">
        <v>210</v>
      </c>
      <c r="W147" s="132"/>
      <c r="X147" s="139" t="s">
        <v>211</v>
      </c>
      <c r="Y147" s="140"/>
      <c r="Z147" s="131" t="s">
        <v>212</v>
      </c>
      <c r="AA147" s="132"/>
      <c r="AB147" s="131" t="s">
        <v>213</v>
      </c>
      <c r="AC147" s="132"/>
      <c r="AD147" s="89" t="s">
        <v>214</v>
      </c>
      <c r="AE147" s="91" t="s">
        <v>215</v>
      </c>
      <c r="AF147" s="131" t="s">
        <v>216</v>
      </c>
      <c r="AG147" s="132"/>
      <c r="AH147" s="131" t="s">
        <v>208</v>
      </c>
      <c r="AI147" s="132"/>
      <c r="AJ147" s="84" t="s">
        <v>209</v>
      </c>
      <c r="AK147" s="87">
        <v>46</v>
      </c>
      <c r="AL147" s="131" t="s">
        <v>216</v>
      </c>
      <c r="AM147" s="132"/>
    </row>
    <row r="148" spans="2:39" ht="16.5" thickBot="1">
      <c r="B148" s="1"/>
      <c r="C148" s="79" t="s">
        <v>90</v>
      </c>
      <c r="D148" s="59">
        <v>42839</v>
      </c>
      <c r="E148" s="80"/>
      <c r="F148" s="60"/>
      <c r="G148" s="60"/>
      <c r="H148" s="60"/>
      <c r="I148" s="60"/>
      <c r="J148" s="60">
        <f t="shared" si="2"/>
        <v>0</v>
      </c>
      <c r="K148" s="60"/>
      <c r="L148" s="61"/>
      <c r="P148" s="135" t="s">
        <v>217</v>
      </c>
      <c r="Q148" s="136"/>
      <c r="R148" s="131" t="s">
        <v>218</v>
      </c>
      <c r="S148" s="132"/>
      <c r="T148" s="141" t="s">
        <v>218</v>
      </c>
      <c r="U148" s="142"/>
      <c r="V148" s="83" t="s">
        <v>219</v>
      </c>
      <c r="W148" s="88" t="s">
        <v>220</v>
      </c>
      <c r="X148" s="89" t="s">
        <v>221</v>
      </c>
      <c r="Y148" s="91" t="s">
        <v>222</v>
      </c>
      <c r="Z148" s="131" t="s">
        <v>223</v>
      </c>
      <c r="AA148" s="132"/>
      <c r="AB148" s="131" t="s">
        <v>224</v>
      </c>
      <c r="AC148" s="132"/>
      <c r="AD148" s="84" t="s">
        <v>225</v>
      </c>
      <c r="AE148" s="87">
        <v>33</v>
      </c>
      <c r="AF148" s="131" t="s">
        <v>226</v>
      </c>
      <c r="AG148" s="132"/>
      <c r="AH148" s="135" t="s">
        <v>217</v>
      </c>
      <c r="AI148" s="136"/>
      <c r="AJ148" s="131" t="s">
        <v>218</v>
      </c>
      <c r="AK148" s="132"/>
      <c r="AL148" s="131" t="s">
        <v>226</v>
      </c>
      <c r="AM148" s="132"/>
    </row>
    <row r="149" spans="2:39" ht="16.5" thickBot="1">
      <c r="B149" s="1"/>
      <c r="C149" s="76" t="s">
        <v>91</v>
      </c>
      <c r="D149" s="38">
        <v>42840</v>
      </c>
      <c r="E149" s="77"/>
      <c r="F149" s="65"/>
      <c r="G149" s="65"/>
      <c r="H149" s="65"/>
      <c r="I149" s="65"/>
      <c r="J149" s="39">
        <f t="shared" si="2"/>
        <v>0</v>
      </c>
      <c r="K149" s="65"/>
      <c r="L149" s="64"/>
      <c r="P149" s="133" t="s">
        <v>227</v>
      </c>
      <c r="Q149" s="134"/>
      <c r="R149" s="131" t="s">
        <v>228</v>
      </c>
      <c r="S149" s="132"/>
      <c r="T149" s="131" t="s">
        <v>228</v>
      </c>
      <c r="U149" s="132"/>
      <c r="V149" s="135" t="s">
        <v>229</v>
      </c>
      <c r="W149" s="136"/>
      <c r="X149" s="84" t="s">
        <v>230</v>
      </c>
      <c r="Y149" s="87">
        <v>20</v>
      </c>
      <c r="Z149" s="95" t="s">
        <v>231</v>
      </c>
      <c r="AA149" s="88" t="s">
        <v>232</v>
      </c>
      <c r="AB149" s="135" t="s">
        <v>233</v>
      </c>
      <c r="AC149" s="136"/>
      <c r="AD149" s="131" t="s">
        <v>234</v>
      </c>
      <c r="AE149" s="132"/>
      <c r="AF149" s="131" t="s">
        <v>235</v>
      </c>
      <c r="AG149" s="132"/>
      <c r="AH149" s="89" t="s">
        <v>227</v>
      </c>
      <c r="AI149" s="91" t="s">
        <v>236</v>
      </c>
      <c r="AJ149" s="137" t="s">
        <v>237</v>
      </c>
      <c r="AK149" s="138"/>
      <c r="AL149" s="131" t="s">
        <v>235</v>
      </c>
      <c r="AM149" s="132"/>
    </row>
    <row r="150" spans="2:39" ht="16.5" thickBot="1">
      <c r="B150" s="1"/>
      <c r="C150" s="76" t="s">
        <v>92</v>
      </c>
      <c r="D150" s="38">
        <v>42841</v>
      </c>
      <c r="E150" s="77"/>
      <c r="F150" s="66"/>
      <c r="G150" s="66"/>
      <c r="H150" s="66"/>
      <c r="I150" s="66"/>
      <c r="J150" s="39">
        <f t="shared" si="2"/>
        <v>0</v>
      </c>
      <c r="K150" s="67"/>
      <c r="L150" s="68"/>
      <c r="P150" s="84" t="s">
        <v>238</v>
      </c>
      <c r="Q150" s="86">
        <v>3</v>
      </c>
      <c r="R150" s="131" t="s">
        <v>239</v>
      </c>
      <c r="S150" s="132"/>
      <c r="T150" s="131" t="s">
        <v>239</v>
      </c>
      <c r="U150" s="132"/>
      <c r="V150" s="89" t="s">
        <v>240</v>
      </c>
      <c r="W150" s="91" t="s">
        <v>241</v>
      </c>
      <c r="X150" s="131" t="s">
        <v>242</v>
      </c>
      <c r="Y150" s="132"/>
      <c r="Z150" s="131" t="s">
        <v>243</v>
      </c>
      <c r="AA150" s="132"/>
      <c r="AB150" s="133" t="s">
        <v>244</v>
      </c>
      <c r="AC150" s="134"/>
      <c r="AD150" s="131" t="s">
        <v>245</v>
      </c>
      <c r="AE150" s="132"/>
      <c r="AF150" s="135" t="s">
        <v>246</v>
      </c>
      <c r="AG150" s="136"/>
      <c r="AH150" s="84" t="s">
        <v>238</v>
      </c>
      <c r="AI150" s="87">
        <v>42</v>
      </c>
      <c r="AJ150" s="131" t="s">
        <v>239</v>
      </c>
      <c r="AK150" s="132"/>
      <c r="AL150" s="135" t="s">
        <v>246</v>
      </c>
      <c r="AM150" s="136"/>
    </row>
    <row r="151" spans="2:39" ht="16.5" thickBot="1">
      <c r="B151" s="1"/>
      <c r="C151" s="78" t="s">
        <v>93</v>
      </c>
      <c r="D151" s="48">
        <v>42842</v>
      </c>
      <c r="E151" s="74"/>
      <c r="F151" s="49"/>
      <c r="G151" s="49"/>
      <c r="H151" s="49"/>
      <c r="I151" s="49"/>
      <c r="J151" s="49">
        <f t="shared" si="2"/>
        <v>0</v>
      </c>
      <c r="K151" s="49"/>
      <c r="L151" s="26"/>
      <c r="P151" s="131" t="s">
        <v>247</v>
      </c>
      <c r="Q151" s="132"/>
      <c r="R151" s="131" t="s">
        <v>248</v>
      </c>
      <c r="S151" s="132"/>
      <c r="T151" s="131" t="s">
        <v>248</v>
      </c>
      <c r="U151" s="132"/>
      <c r="V151" s="84" t="s">
        <v>249</v>
      </c>
      <c r="W151" s="87">
        <v>16</v>
      </c>
      <c r="X151" s="131" t="s">
        <v>250</v>
      </c>
      <c r="Y151" s="132"/>
      <c r="Z151" s="135" t="s">
        <v>251</v>
      </c>
      <c r="AA151" s="136"/>
      <c r="AB151" s="84" t="s">
        <v>252</v>
      </c>
      <c r="AC151" s="87">
        <v>29</v>
      </c>
      <c r="AD151" s="131" t="s">
        <v>253</v>
      </c>
      <c r="AE151" s="132"/>
      <c r="AF151" s="133" t="s">
        <v>254</v>
      </c>
      <c r="AG151" s="134"/>
      <c r="AH151" s="131" t="s">
        <v>247</v>
      </c>
      <c r="AI151" s="132"/>
      <c r="AJ151" s="131" t="s">
        <v>248</v>
      </c>
      <c r="AK151" s="132"/>
      <c r="AL151" s="133" t="s">
        <v>254</v>
      </c>
      <c r="AM151" s="134"/>
    </row>
    <row r="152" spans="2:39" ht="16.5" thickBot="1">
      <c r="B152" s="1"/>
      <c r="C152" s="78" t="s">
        <v>94</v>
      </c>
      <c r="D152" s="48">
        <v>42843</v>
      </c>
      <c r="E152" s="74"/>
      <c r="F152" s="49"/>
      <c r="G152" s="49"/>
      <c r="H152" s="49"/>
      <c r="I152" s="49"/>
      <c r="J152" s="49">
        <f t="shared" si="2"/>
        <v>0</v>
      </c>
      <c r="K152" s="49"/>
      <c r="L152" s="26"/>
      <c r="P152" s="131" t="s">
        <v>255</v>
      </c>
      <c r="Q152" s="132"/>
      <c r="R152" s="135" t="s">
        <v>256</v>
      </c>
      <c r="S152" s="136"/>
      <c r="T152" s="135" t="s">
        <v>256</v>
      </c>
      <c r="U152" s="136"/>
      <c r="V152" s="131" t="s">
        <v>257</v>
      </c>
      <c r="W152" s="132"/>
      <c r="X152" s="131" t="s">
        <v>258</v>
      </c>
      <c r="Y152" s="132"/>
      <c r="Z152" s="133" t="s">
        <v>259</v>
      </c>
      <c r="AA152" s="134"/>
      <c r="AB152" s="131" t="s">
        <v>260</v>
      </c>
      <c r="AC152" s="132"/>
      <c r="AD152" s="131" t="s">
        <v>261</v>
      </c>
      <c r="AE152" s="132"/>
      <c r="AF152" s="84" t="s">
        <v>262</v>
      </c>
      <c r="AG152" s="87">
        <v>38</v>
      </c>
      <c r="AH152" s="131" t="s">
        <v>255</v>
      </c>
      <c r="AI152" s="132"/>
      <c r="AJ152" s="135" t="s">
        <v>256</v>
      </c>
      <c r="AK152" s="136"/>
      <c r="AL152" s="84" t="s">
        <v>262</v>
      </c>
      <c r="AM152" s="87">
        <v>51</v>
      </c>
    </row>
    <row r="153" spans="2:39" ht="16.5" thickBot="1">
      <c r="B153" s="1"/>
      <c r="C153" s="78" t="s">
        <v>88</v>
      </c>
      <c r="D153" s="48">
        <v>42844</v>
      </c>
      <c r="E153" s="74"/>
      <c r="F153" s="49"/>
      <c r="G153" s="49"/>
      <c r="H153" s="49"/>
      <c r="I153" s="49"/>
      <c r="J153" s="49">
        <f t="shared" si="2"/>
        <v>0</v>
      </c>
      <c r="K153" s="49"/>
      <c r="L153" s="26"/>
      <c r="P153" s="131" t="s">
        <v>263</v>
      </c>
      <c r="Q153" s="132"/>
      <c r="R153" s="133" t="s">
        <v>264</v>
      </c>
      <c r="S153" s="134"/>
      <c r="T153" s="133" t="s">
        <v>264</v>
      </c>
      <c r="U153" s="134"/>
      <c r="V153" s="89" t="s">
        <v>265</v>
      </c>
      <c r="W153" s="91" t="s">
        <v>266</v>
      </c>
      <c r="X153" s="131" t="s">
        <v>267</v>
      </c>
      <c r="Y153" s="132"/>
      <c r="Z153" s="92" t="s">
        <v>268</v>
      </c>
      <c r="AA153" s="87">
        <v>25</v>
      </c>
      <c r="AB153" s="131" t="s">
        <v>269</v>
      </c>
      <c r="AC153" s="132"/>
      <c r="AD153" s="135" t="s">
        <v>270</v>
      </c>
      <c r="AE153" s="136"/>
      <c r="AF153" s="131" t="s">
        <v>271</v>
      </c>
      <c r="AG153" s="132"/>
      <c r="AH153" s="131" t="s">
        <v>263</v>
      </c>
      <c r="AI153" s="132"/>
      <c r="AJ153" s="133" t="s">
        <v>264</v>
      </c>
      <c r="AK153" s="134"/>
      <c r="AL153" s="131" t="s">
        <v>271</v>
      </c>
      <c r="AM153" s="132"/>
    </row>
    <row r="154" spans="2:39" ht="16.5" customHeight="1" thickBot="1">
      <c r="B154" s="1"/>
      <c r="C154" s="78" t="s">
        <v>89</v>
      </c>
      <c r="D154" s="48">
        <v>42845</v>
      </c>
      <c r="E154" s="74"/>
      <c r="F154" s="50"/>
      <c r="G154" s="50"/>
      <c r="H154" s="50"/>
      <c r="I154" s="50"/>
      <c r="J154" s="49">
        <f t="shared" si="2"/>
        <v>0</v>
      </c>
      <c r="K154" s="50"/>
      <c r="L154" s="26"/>
      <c r="P154" s="131" t="s">
        <v>272</v>
      </c>
      <c r="Q154" s="132"/>
      <c r="R154" s="92" t="s">
        <v>273</v>
      </c>
      <c r="S154" s="86">
        <v>8</v>
      </c>
      <c r="T154" s="84" t="s">
        <v>273</v>
      </c>
      <c r="U154" s="87">
        <v>12</v>
      </c>
      <c r="V154" s="131" t="s">
        <v>274</v>
      </c>
      <c r="W154" s="132"/>
      <c r="X154" s="135" t="s">
        <v>275</v>
      </c>
      <c r="Y154" s="136"/>
      <c r="Z154" s="131" t="s">
        <v>276</v>
      </c>
      <c r="AA154" s="132"/>
      <c r="AB154" s="139" t="s">
        <v>277</v>
      </c>
      <c r="AC154" s="140"/>
      <c r="AD154" s="133" t="s">
        <v>278</v>
      </c>
      <c r="AE154" s="134"/>
      <c r="AF154" s="131" t="s">
        <v>279</v>
      </c>
      <c r="AG154" s="132"/>
      <c r="AH154" s="131" t="s">
        <v>272</v>
      </c>
      <c r="AI154" s="132"/>
      <c r="AJ154" s="139" t="s">
        <v>280</v>
      </c>
      <c r="AK154" s="140"/>
      <c r="AL154" s="131" t="s">
        <v>279</v>
      </c>
      <c r="AM154" s="132"/>
    </row>
    <row r="155" spans="2:39" ht="16.5" customHeight="1" thickBot="1">
      <c r="B155" s="1"/>
      <c r="C155" s="79" t="s">
        <v>90</v>
      </c>
      <c r="D155" s="59">
        <v>42846</v>
      </c>
      <c r="E155" s="80"/>
      <c r="F155" s="62"/>
      <c r="G155" s="62"/>
      <c r="H155" s="62"/>
      <c r="I155" s="62"/>
      <c r="J155" s="60">
        <f t="shared" si="2"/>
        <v>0</v>
      </c>
      <c r="K155" s="62"/>
      <c r="L155" s="63"/>
      <c r="P155" s="135" t="s">
        <v>281</v>
      </c>
      <c r="Q155" s="136"/>
      <c r="R155" s="131" t="s">
        <v>282</v>
      </c>
      <c r="S155" s="132"/>
      <c r="T155" s="131" t="s">
        <v>282</v>
      </c>
      <c r="U155" s="132"/>
      <c r="V155" s="137" t="s">
        <v>283</v>
      </c>
      <c r="W155" s="138"/>
      <c r="X155" s="133" t="s">
        <v>284</v>
      </c>
      <c r="Y155" s="134"/>
      <c r="Z155" s="131" t="s">
        <v>285</v>
      </c>
      <c r="AA155" s="132"/>
      <c r="AB155" s="131" t="s">
        <v>286</v>
      </c>
      <c r="AC155" s="132"/>
      <c r="AD155" s="84" t="s">
        <v>287</v>
      </c>
      <c r="AE155" s="87">
        <v>34</v>
      </c>
      <c r="AF155" s="131" t="s">
        <v>288</v>
      </c>
      <c r="AG155" s="132"/>
      <c r="AH155" s="135" t="s">
        <v>281</v>
      </c>
      <c r="AI155" s="136"/>
      <c r="AJ155" s="131" t="s">
        <v>282</v>
      </c>
      <c r="AK155" s="132"/>
      <c r="AL155" s="131" t="s">
        <v>288</v>
      </c>
      <c r="AM155" s="132"/>
    </row>
    <row r="156" spans="2:39" ht="16.5" customHeight="1" thickBot="1">
      <c r="B156" s="1"/>
      <c r="C156" s="76" t="s">
        <v>91</v>
      </c>
      <c r="D156" s="38">
        <v>42847</v>
      </c>
      <c r="E156" s="77"/>
      <c r="F156" s="39"/>
      <c r="G156" s="39"/>
      <c r="H156" s="39"/>
      <c r="I156" s="39"/>
      <c r="J156" s="39">
        <f t="shared" si="2"/>
        <v>0</v>
      </c>
      <c r="K156" s="39"/>
      <c r="L156" s="64"/>
      <c r="P156" s="133" t="s">
        <v>289</v>
      </c>
      <c r="Q156" s="134"/>
      <c r="R156" s="131" t="s">
        <v>290</v>
      </c>
      <c r="S156" s="132"/>
      <c r="T156" s="131" t="s">
        <v>290</v>
      </c>
      <c r="U156" s="132"/>
      <c r="V156" s="139" t="s">
        <v>291</v>
      </c>
      <c r="W156" s="140"/>
      <c r="X156" s="84" t="s">
        <v>292</v>
      </c>
      <c r="Y156" s="87">
        <v>21</v>
      </c>
      <c r="Z156" s="131" t="s">
        <v>293</v>
      </c>
      <c r="AA156" s="132"/>
      <c r="AB156" s="135" t="s">
        <v>294</v>
      </c>
      <c r="AC156" s="136"/>
      <c r="AD156" s="131" t="s">
        <v>295</v>
      </c>
      <c r="AE156" s="132"/>
      <c r="AF156" s="131" t="s">
        <v>296</v>
      </c>
      <c r="AG156" s="132"/>
      <c r="AH156" s="133" t="s">
        <v>289</v>
      </c>
      <c r="AI156" s="134"/>
      <c r="AJ156" s="131" t="s">
        <v>290</v>
      </c>
      <c r="AK156" s="132"/>
      <c r="AL156" s="131" t="s">
        <v>296</v>
      </c>
      <c r="AM156" s="132"/>
    </row>
    <row r="157" spans="2:39" ht="16.5" thickBot="1">
      <c r="B157" s="1"/>
      <c r="C157" s="76" t="s">
        <v>92</v>
      </c>
      <c r="D157" s="38">
        <v>42848</v>
      </c>
      <c r="E157" s="77"/>
      <c r="F157" s="39"/>
      <c r="G157" s="39"/>
      <c r="H157" s="39"/>
      <c r="I157" s="39"/>
      <c r="J157" s="39">
        <f t="shared" si="2"/>
        <v>0</v>
      </c>
      <c r="K157" s="39"/>
      <c r="L157" s="64"/>
      <c r="P157" s="84" t="s">
        <v>297</v>
      </c>
      <c r="Q157" s="86">
        <v>4</v>
      </c>
      <c r="R157" s="131" t="s">
        <v>298</v>
      </c>
      <c r="S157" s="132"/>
      <c r="T157" s="131" t="s">
        <v>298</v>
      </c>
      <c r="U157" s="132"/>
      <c r="V157" s="133" t="s">
        <v>299</v>
      </c>
      <c r="W157" s="134"/>
      <c r="X157" s="131" t="s">
        <v>300</v>
      </c>
      <c r="Y157" s="132"/>
      <c r="Z157" s="131" t="s">
        <v>301</v>
      </c>
      <c r="AA157" s="132"/>
      <c r="AB157" s="133" t="s">
        <v>302</v>
      </c>
      <c r="AC157" s="134"/>
      <c r="AD157" s="131" t="s">
        <v>303</v>
      </c>
      <c r="AE157" s="132"/>
      <c r="AF157" s="135" t="s">
        <v>304</v>
      </c>
      <c r="AG157" s="136"/>
      <c r="AH157" s="84" t="s">
        <v>297</v>
      </c>
      <c r="AI157" s="87">
        <v>43</v>
      </c>
      <c r="AJ157" s="131" t="s">
        <v>298</v>
      </c>
      <c r="AK157" s="132"/>
      <c r="AL157" s="135" t="s">
        <v>304</v>
      </c>
      <c r="AM157" s="136"/>
    </row>
    <row r="158" spans="2:39" ht="16.5" thickBot="1">
      <c r="B158" s="1"/>
      <c r="C158" s="78" t="s">
        <v>93</v>
      </c>
      <c r="D158" s="48">
        <v>42849</v>
      </c>
      <c r="E158" s="74"/>
      <c r="F158" s="49"/>
      <c r="G158" s="49"/>
      <c r="H158" s="49"/>
      <c r="I158" s="49"/>
      <c r="J158" s="49">
        <f t="shared" si="2"/>
        <v>0</v>
      </c>
      <c r="K158" s="49"/>
      <c r="L158" s="26"/>
      <c r="P158" s="131" t="s">
        <v>305</v>
      </c>
      <c r="Q158" s="132"/>
      <c r="R158" s="131" t="s">
        <v>306</v>
      </c>
      <c r="S158" s="132"/>
      <c r="T158" s="131" t="s">
        <v>306</v>
      </c>
      <c r="U158" s="132"/>
      <c r="V158" s="84" t="s">
        <v>307</v>
      </c>
      <c r="W158" s="87">
        <v>17</v>
      </c>
      <c r="X158" s="131" t="s">
        <v>308</v>
      </c>
      <c r="Y158" s="132"/>
      <c r="Z158" s="93" t="s">
        <v>309</v>
      </c>
      <c r="AA158" s="96" t="s">
        <v>310</v>
      </c>
      <c r="AB158" s="84" t="s">
        <v>311</v>
      </c>
      <c r="AC158" s="87">
        <v>30</v>
      </c>
      <c r="AD158" s="131" t="s">
        <v>312</v>
      </c>
      <c r="AE158" s="132"/>
      <c r="AF158" s="133" t="s">
        <v>313</v>
      </c>
      <c r="AG158" s="134"/>
      <c r="AH158" s="131" t="s">
        <v>305</v>
      </c>
      <c r="AI158" s="132"/>
      <c r="AJ158" s="131" t="s">
        <v>306</v>
      </c>
      <c r="AK158" s="132"/>
      <c r="AL158" s="133" t="s">
        <v>313</v>
      </c>
      <c r="AM158" s="134"/>
    </row>
    <row r="159" spans="2:39" ht="16.5" thickBot="1">
      <c r="B159" s="1"/>
      <c r="C159" s="78" t="s">
        <v>94</v>
      </c>
      <c r="D159" s="48">
        <v>42850</v>
      </c>
      <c r="E159" s="74"/>
      <c r="F159" s="49"/>
      <c r="G159" s="49"/>
      <c r="H159" s="49"/>
      <c r="I159" s="49"/>
      <c r="J159" s="49">
        <f t="shared" si="2"/>
        <v>0</v>
      </c>
      <c r="K159" s="49"/>
      <c r="L159" s="26"/>
      <c r="P159" s="131" t="s">
        <v>314</v>
      </c>
      <c r="Q159" s="132"/>
      <c r="R159" s="135" t="s">
        <v>315</v>
      </c>
      <c r="S159" s="136"/>
      <c r="T159" s="135" t="s">
        <v>315</v>
      </c>
      <c r="U159" s="136"/>
      <c r="V159" s="131" t="s">
        <v>316</v>
      </c>
      <c r="W159" s="132"/>
      <c r="X159" s="131" t="s">
        <v>317</v>
      </c>
      <c r="Y159" s="132"/>
      <c r="Z159" s="133" t="s">
        <v>318</v>
      </c>
      <c r="AA159" s="134"/>
      <c r="AB159" s="131" t="s">
        <v>319</v>
      </c>
      <c r="AC159" s="132"/>
      <c r="AD159" s="131" t="s">
        <v>320</v>
      </c>
      <c r="AE159" s="132"/>
      <c r="AF159" s="84" t="s">
        <v>321</v>
      </c>
      <c r="AG159" s="87">
        <v>39</v>
      </c>
      <c r="AH159" s="131" t="s">
        <v>314</v>
      </c>
      <c r="AI159" s="132"/>
      <c r="AJ159" s="135" t="s">
        <v>315</v>
      </c>
      <c r="AK159" s="136"/>
      <c r="AL159" s="83" t="s">
        <v>321</v>
      </c>
      <c r="AM159" s="85" t="s">
        <v>322</v>
      </c>
    </row>
    <row r="160" spans="2:39" ht="16.5" thickBot="1">
      <c r="B160" s="1"/>
      <c r="C160" s="78" t="s">
        <v>88</v>
      </c>
      <c r="D160" s="48">
        <v>42851</v>
      </c>
      <c r="E160" s="74"/>
      <c r="F160" s="49"/>
      <c r="G160" s="49"/>
      <c r="H160" s="49"/>
      <c r="I160" s="49"/>
      <c r="J160" s="49">
        <f t="shared" si="2"/>
        <v>0</v>
      </c>
      <c r="K160" s="49"/>
      <c r="L160" s="26"/>
      <c r="P160" s="131" t="s">
        <v>323</v>
      </c>
      <c r="Q160" s="132"/>
      <c r="R160" s="133" t="s">
        <v>324</v>
      </c>
      <c r="S160" s="134"/>
      <c r="T160" s="133" t="s">
        <v>324</v>
      </c>
      <c r="U160" s="134"/>
      <c r="V160" s="131" t="s">
        <v>325</v>
      </c>
      <c r="W160" s="132"/>
      <c r="X160" s="131" t="s">
        <v>326</v>
      </c>
      <c r="Y160" s="132"/>
      <c r="Z160" s="92" t="s">
        <v>327</v>
      </c>
      <c r="AA160" s="87">
        <v>26</v>
      </c>
      <c r="AB160" s="131" t="s">
        <v>328</v>
      </c>
      <c r="AC160" s="132"/>
      <c r="AD160" s="135" t="s">
        <v>329</v>
      </c>
      <c r="AE160" s="136"/>
      <c r="AF160" s="131" t="s">
        <v>330</v>
      </c>
      <c r="AG160" s="132"/>
      <c r="AH160" s="131" t="s">
        <v>323</v>
      </c>
      <c r="AI160" s="132"/>
      <c r="AJ160" s="133" t="s">
        <v>324</v>
      </c>
      <c r="AK160" s="134"/>
      <c r="AL160" s="131" t="s">
        <v>330</v>
      </c>
      <c r="AM160" s="132"/>
    </row>
    <row r="161" spans="2:39" ht="16.5" thickBot="1">
      <c r="B161" s="1"/>
      <c r="C161" s="78" t="s">
        <v>89</v>
      </c>
      <c r="D161" s="48">
        <v>42852</v>
      </c>
      <c r="E161" s="74"/>
      <c r="F161" s="49"/>
      <c r="G161" s="49"/>
      <c r="H161" s="49"/>
      <c r="I161" s="49"/>
      <c r="J161" s="49">
        <f t="shared" si="2"/>
        <v>0</v>
      </c>
      <c r="K161" s="49"/>
      <c r="L161" s="26"/>
      <c r="P161" s="131" t="s">
        <v>331</v>
      </c>
      <c r="Q161" s="132"/>
      <c r="R161" s="92" t="s">
        <v>332</v>
      </c>
      <c r="S161" s="86">
        <v>9</v>
      </c>
      <c r="T161" s="84" t="s">
        <v>332</v>
      </c>
      <c r="U161" s="87">
        <v>13</v>
      </c>
      <c r="V161" s="131" t="s">
        <v>333</v>
      </c>
      <c r="W161" s="132"/>
      <c r="X161" s="135" t="s">
        <v>334</v>
      </c>
      <c r="Y161" s="136"/>
      <c r="Z161" s="131" t="s">
        <v>335</v>
      </c>
      <c r="AA161" s="132"/>
      <c r="AB161" s="131" t="s">
        <v>336</v>
      </c>
      <c r="AC161" s="132"/>
      <c r="AD161" s="133" t="s">
        <v>337</v>
      </c>
      <c r="AE161" s="134"/>
      <c r="AF161" s="131" t="s">
        <v>338</v>
      </c>
      <c r="AG161" s="132"/>
      <c r="AH161" s="131" t="s">
        <v>331</v>
      </c>
      <c r="AI161" s="132"/>
      <c r="AJ161" s="84" t="s">
        <v>332</v>
      </c>
      <c r="AK161" s="87">
        <v>48</v>
      </c>
      <c r="AL161" s="131" t="s">
        <v>338</v>
      </c>
      <c r="AM161" s="132"/>
    </row>
    <row r="162" spans="2:39" ht="16.5" thickBot="1">
      <c r="B162" s="1"/>
      <c r="C162" s="78" t="s">
        <v>90</v>
      </c>
      <c r="D162" s="48">
        <v>42853</v>
      </c>
      <c r="E162" s="74"/>
      <c r="F162" s="49"/>
      <c r="G162" s="49"/>
      <c r="H162" s="49"/>
      <c r="I162" s="49"/>
      <c r="J162" s="49">
        <f t="shared" si="2"/>
        <v>0</v>
      </c>
      <c r="K162" s="49"/>
      <c r="L162" s="26"/>
      <c r="P162" s="135" t="s">
        <v>339</v>
      </c>
      <c r="Q162" s="136"/>
      <c r="R162" s="95" t="s">
        <v>340</v>
      </c>
      <c r="S162" s="88" t="s">
        <v>341</v>
      </c>
      <c r="T162" s="131" t="s">
        <v>340</v>
      </c>
      <c r="U162" s="132"/>
      <c r="V162" s="131" t="s">
        <v>342</v>
      </c>
      <c r="W162" s="132"/>
      <c r="X162" s="133" t="s">
        <v>343</v>
      </c>
      <c r="Y162" s="134"/>
      <c r="Z162" s="131" t="s">
        <v>344</v>
      </c>
      <c r="AA162" s="132"/>
      <c r="AB162" s="131" t="s">
        <v>345</v>
      </c>
      <c r="AC162" s="132"/>
      <c r="AD162" s="84" t="s">
        <v>346</v>
      </c>
      <c r="AE162" s="87">
        <v>35</v>
      </c>
      <c r="AF162" s="131" t="s">
        <v>347</v>
      </c>
      <c r="AG162" s="132"/>
      <c r="AH162" s="135" t="s">
        <v>339</v>
      </c>
      <c r="AI162" s="136"/>
      <c r="AJ162" s="131" t="s">
        <v>340</v>
      </c>
      <c r="AK162" s="132"/>
      <c r="AL162" s="131" t="s">
        <v>347</v>
      </c>
      <c r="AM162" s="132"/>
    </row>
    <row r="163" spans="2:39" ht="16.5" thickBot="1">
      <c r="B163" s="1"/>
      <c r="C163" s="76" t="s">
        <v>91</v>
      </c>
      <c r="D163" s="38">
        <v>42854</v>
      </c>
      <c r="E163" s="77"/>
      <c r="F163" s="39"/>
      <c r="G163" s="39"/>
      <c r="H163" s="39"/>
      <c r="I163" s="39"/>
      <c r="J163" s="39">
        <f t="shared" si="2"/>
        <v>0</v>
      </c>
      <c r="K163" s="39"/>
      <c r="L163" s="64"/>
      <c r="P163" s="133" t="s">
        <v>348</v>
      </c>
      <c r="Q163" s="134"/>
      <c r="R163" s="131"/>
      <c r="S163" s="132"/>
      <c r="T163" s="131" t="s">
        <v>349</v>
      </c>
      <c r="U163" s="132"/>
      <c r="V163" s="135" t="s">
        <v>350</v>
      </c>
      <c r="W163" s="136"/>
      <c r="X163" s="84" t="s">
        <v>351</v>
      </c>
      <c r="Y163" s="87">
        <v>22</v>
      </c>
      <c r="Z163" s="93" t="s">
        <v>352</v>
      </c>
      <c r="AA163" s="96" t="s">
        <v>353</v>
      </c>
      <c r="AB163" s="135" t="s">
        <v>354</v>
      </c>
      <c r="AC163" s="136"/>
      <c r="AD163" s="131" t="s">
        <v>355</v>
      </c>
      <c r="AE163" s="132"/>
      <c r="AF163" s="131" t="s">
        <v>356</v>
      </c>
      <c r="AG163" s="132"/>
      <c r="AH163" s="133" t="s">
        <v>348</v>
      </c>
      <c r="AI163" s="134"/>
      <c r="AJ163" s="131" t="s">
        <v>349</v>
      </c>
      <c r="AK163" s="132"/>
      <c r="AL163" s="131" t="s">
        <v>356</v>
      </c>
      <c r="AM163" s="132"/>
    </row>
    <row r="164" spans="2:39" ht="16.5" thickBot="1">
      <c r="B164" s="1"/>
      <c r="C164" s="76" t="s">
        <v>92</v>
      </c>
      <c r="D164" s="38">
        <v>42855</v>
      </c>
      <c r="E164" s="77"/>
      <c r="F164" s="39"/>
      <c r="G164" s="39"/>
      <c r="H164" s="39"/>
      <c r="I164" s="39"/>
      <c r="J164" s="39">
        <f t="shared" si="2"/>
        <v>0</v>
      </c>
      <c r="K164" s="39"/>
      <c r="L164" s="64"/>
      <c r="P164" s="84" t="s">
        <v>357</v>
      </c>
      <c r="Q164" s="86">
        <v>5</v>
      </c>
      <c r="R164" s="131"/>
      <c r="S164" s="132"/>
      <c r="T164" s="131" t="s">
        <v>358</v>
      </c>
      <c r="U164" s="132"/>
      <c r="V164" s="133" t="s">
        <v>359</v>
      </c>
      <c r="W164" s="134"/>
      <c r="X164" s="131" t="s">
        <v>360</v>
      </c>
      <c r="Y164" s="132"/>
      <c r="Z164" s="131" t="s">
        <v>361</v>
      </c>
      <c r="AA164" s="132"/>
      <c r="AB164" s="133" t="s">
        <v>362</v>
      </c>
      <c r="AC164" s="134"/>
      <c r="AD164" s="131" t="s">
        <v>363</v>
      </c>
      <c r="AE164" s="132"/>
      <c r="AF164" s="135" t="s">
        <v>364</v>
      </c>
      <c r="AG164" s="136"/>
      <c r="AH164" s="84" t="s">
        <v>357</v>
      </c>
      <c r="AI164" s="87">
        <v>44</v>
      </c>
      <c r="AJ164" s="131" t="s">
        <v>358</v>
      </c>
      <c r="AK164" s="132"/>
      <c r="AL164" s="135" t="s">
        <v>364</v>
      </c>
      <c r="AM164" s="136"/>
    </row>
    <row r="165" spans="2:39" ht="16.5" thickBot="1">
      <c r="B165" s="1"/>
      <c r="C165" s="78" t="s">
        <v>93</v>
      </c>
      <c r="D165" s="48">
        <v>42856</v>
      </c>
      <c r="E165" s="74"/>
      <c r="F165" s="49"/>
      <c r="G165" s="49"/>
      <c r="H165" s="49"/>
      <c r="I165" s="49"/>
      <c r="J165" s="49">
        <f t="shared" si="2"/>
        <v>0</v>
      </c>
      <c r="K165" s="26"/>
      <c r="L165" s="26"/>
      <c r="P165" s="131" t="s">
        <v>365</v>
      </c>
      <c r="Q165" s="132"/>
      <c r="R165" s="131"/>
      <c r="S165" s="132"/>
      <c r="T165" s="131" t="s">
        <v>366</v>
      </c>
      <c r="U165" s="132"/>
      <c r="V165" s="131"/>
      <c r="W165" s="132"/>
      <c r="X165" s="131" t="s">
        <v>367</v>
      </c>
      <c r="Y165" s="132"/>
      <c r="Z165" s="131"/>
      <c r="AA165" s="132"/>
      <c r="AB165" s="84" t="s">
        <v>368</v>
      </c>
      <c r="AC165" s="87">
        <v>31</v>
      </c>
      <c r="AD165" s="131" t="s">
        <v>369</v>
      </c>
      <c r="AE165" s="132"/>
      <c r="AF165" s="131"/>
      <c r="AG165" s="132"/>
      <c r="AH165" s="131" t="s">
        <v>365</v>
      </c>
      <c r="AI165" s="132"/>
      <c r="AJ165" s="131"/>
      <c r="AK165" s="132"/>
      <c r="AL165" s="133" t="s">
        <v>370</v>
      </c>
      <c r="AM165" s="134"/>
    </row>
    <row r="166" spans="2:39" ht="15.75">
      <c r="B166" s="1"/>
      <c r="C166" s="51"/>
      <c r="D166" s="52"/>
      <c r="E166" s="74"/>
      <c r="F166" s="53"/>
      <c r="G166" s="53"/>
      <c r="H166" s="53"/>
      <c r="I166" s="53"/>
      <c r="J166" s="54"/>
      <c r="K166" s="55"/>
      <c r="L166" s="56"/>
    </row>
    <row r="167" spans="2:39" ht="15.75">
      <c r="B167" s="1"/>
      <c r="C167" s="51" t="s">
        <v>95</v>
      </c>
      <c r="D167" s="54"/>
      <c r="E167" s="57"/>
      <c r="F167" s="54"/>
      <c r="G167" s="54"/>
      <c r="H167" s="54"/>
      <c r="I167" s="54"/>
      <c r="J167" s="58">
        <f>SUM(J135:J165)</f>
        <v>0</v>
      </c>
      <c r="K167" s="58"/>
      <c r="L167" s="26"/>
    </row>
    <row r="168" spans="2:39" ht="15.75">
      <c r="B168" s="1"/>
      <c r="C168" s="51" t="s">
        <v>96</v>
      </c>
      <c r="D168" s="54"/>
      <c r="E168" s="57"/>
      <c r="F168" s="54"/>
      <c r="G168" s="54"/>
      <c r="H168" s="54"/>
      <c r="I168" s="54"/>
      <c r="J168" s="58">
        <v>9.1666666666666661</v>
      </c>
      <c r="K168" s="58"/>
      <c r="L168" s="26"/>
    </row>
    <row r="169" spans="2:39" ht="15.75">
      <c r="B169" s="1"/>
      <c r="C169" s="51" t="s">
        <v>97</v>
      </c>
      <c r="D169" s="54"/>
      <c r="E169" s="57"/>
      <c r="F169" s="54"/>
      <c r="G169" s="54"/>
      <c r="H169" s="54"/>
      <c r="I169" s="54"/>
      <c r="J169" s="58">
        <f>IF(J167&gt;J168,J167-J168,0)</f>
        <v>0</v>
      </c>
      <c r="K169" s="58"/>
      <c r="L169" s="26"/>
    </row>
    <row r="170" spans="2:39">
      <c r="B170" s="1"/>
    </row>
    <row r="171" spans="2:39"/>
    <row r="172" spans="2:39"/>
    <row r="173" spans="2:39"/>
    <row r="174" spans="2:39"/>
    <row r="175" spans="2:39"/>
    <row r="176" spans="2:39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</sheetData>
  <mergeCells count="1285">
    <mergeCell ref="AL38:AM38"/>
    <mergeCell ref="P39:Q39"/>
    <mergeCell ref="R39:S39"/>
    <mergeCell ref="T39:U39"/>
    <mergeCell ref="V39:W39"/>
    <mergeCell ref="X39:Y39"/>
    <mergeCell ref="Z39:AA39"/>
    <mergeCell ref="AD39:AE39"/>
    <mergeCell ref="AF39:AG39"/>
    <mergeCell ref="AH39:AI39"/>
    <mergeCell ref="AJ39:AK39"/>
    <mergeCell ref="AL39:AM39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J38:AK38"/>
    <mergeCell ref="AL36:AM36"/>
    <mergeCell ref="P37:Q37"/>
    <mergeCell ref="R37:S37"/>
    <mergeCell ref="T37:U37"/>
    <mergeCell ref="V37:W37"/>
    <mergeCell ref="AB37:AC37"/>
    <mergeCell ref="AD37:AE37"/>
    <mergeCell ref="AF37:AG37"/>
    <mergeCell ref="AH37:AI37"/>
    <mergeCell ref="AJ37:AK37"/>
    <mergeCell ref="AL37:AM37"/>
    <mergeCell ref="P36:Q36"/>
    <mergeCell ref="T36:U36"/>
    <mergeCell ref="V36:W36"/>
    <mergeCell ref="X36:Y36"/>
    <mergeCell ref="Z36:AA36"/>
    <mergeCell ref="AB36:AC36"/>
    <mergeCell ref="AF36:AG36"/>
    <mergeCell ref="AH36:AI36"/>
    <mergeCell ref="AJ36:AK36"/>
    <mergeCell ref="AL34:AM34"/>
    <mergeCell ref="P35:Q35"/>
    <mergeCell ref="V35:W35"/>
    <mergeCell ref="X35:Y35"/>
    <mergeCell ref="Z35:AA35"/>
    <mergeCell ref="AB35:AC35"/>
    <mergeCell ref="AD35:AE35"/>
    <mergeCell ref="AF35:AG35"/>
    <mergeCell ref="AH35:AI35"/>
    <mergeCell ref="AL35:AM35"/>
    <mergeCell ref="AJ33:AK33"/>
    <mergeCell ref="P34:Q34"/>
    <mergeCell ref="R34:S34"/>
    <mergeCell ref="T34:U34"/>
    <mergeCell ref="V34:W34"/>
    <mergeCell ref="X34:Y34"/>
    <mergeCell ref="AB34:AC34"/>
    <mergeCell ref="AD34:AE34"/>
    <mergeCell ref="AF34:AG34"/>
    <mergeCell ref="AH34:AI34"/>
    <mergeCell ref="AJ34:AK34"/>
    <mergeCell ref="P33:Q33"/>
    <mergeCell ref="R33:S33"/>
    <mergeCell ref="T33:U33"/>
    <mergeCell ref="V33:W33"/>
    <mergeCell ref="X33:Y33"/>
    <mergeCell ref="Z33:AA33"/>
    <mergeCell ref="AB33:AC33"/>
    <mergeCell ref="AD33:AE33"/>
    <mergeCell ref="AH33:AI33"/>
    <mergeCell ref="AL31:AM31"/>
    <mergeCell ref="P32:Q32"/>
    <mergeCell ref="R32:S32"/>
    <mergeCell ref="T32:U32"/>
    <mergeCell ref="X32:Y32"/>
    <mergeCell ref="AD32:AE32"/>
    <mergeCell ref="AF32:AG32"/>
    <mergeCell ref="AH32:AI32"/>
    <mergeCell ref="AJ32:AK32"/>
    <mergeCell ref="AL32:AM32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J31:AK31"/>
    <mergeCell ref="AJ29:AK29"/>
    <mergeCell ref="AL29:AM29"/>
    <mergeCell ref="P30:Q30"/>
    <mergeCell ref="R30:S30"/>
    <mergeCell ref="T30:U30"/>
    <mergeCell ref="V30:W30"/>
    <mergeCell ref="Z30:AA30"/>
    <mergeCell ref="AB30:AC30"/>
    <mergeCell ref="AD30:AE30"/>
    <mergeCell ref="AF30:AG30"/>
    <mergeCell ref="AH30:AI30"/>
    <mergeCell ref="AJ30:AK30"/>
    <mergeCell ref="AL30:AM30"/>
    <mergeCell ref="P29:Q29"/>
    <mergeCell ref="R29:S29"/>
    <mergeCell ref="T29:U29"/>
    <mergeCell ref="V29:W29"/>
    <mergeCell ref="X29:Y29"/>
    <mergeCell ref="Z29:AA29"/>
    <mergeCell ref="AB29:AC29"/>
    <mergeCell ref="AF29:AG29"/>
    <mergeCell ref="AH29:AI29"/>
    <mergeCell ref="AL27:AM27"/>
    <mergeCell ref="P28:Q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P27:Q27"/>
    <mergeCell ref="R27:S27"/>
    <mergeCell ref="T27:U27"/>
    <mergeCell ref="X27:Y27"/>
    <mergeCell ref="AB27:AC27"/>
    <mergeCell ref="AD27:AE27"/>
    <mergeCell ref="AF27:AG27"/>
    <mergeCell ref="AH27:AI27"/>
    <mergeCell ref="AJ27:AK27"/>
    <mergeCell ref="AL25:AM25"/>
    <mergeCell ref="P26:Q26"/>
    <mergeCell ref="R26:S26"/>
    <mergeCell ref="T26:U26"/>
    <mergeCell ref="V26:W26"/>
    <mergeCell ref="X26:Y26"/>
    <mergeCell ref="Z26:AA26"/>
    <mergeCell ref="AB26:AC26"/>
    <mergeCell ref="AD26:AE26"/>
    <mergeCell ref="AH26:AI26"/>
    <mergeCell ref="AJ26:AK26"/>
    <mergeCell ref="P25:Q25"/>
    <mergeCell ref="R25:S25"/>
    <mergeCell ref="T25:U25"/>
    <mergeCell ref="X25:Y25"/>
    <mergeCell ref="Z25:AA25"/>
    <mergeCell ref="AD25:AE25"/>
    <mergeCell ref="AF25:AG25"/>
    <mergeCell ref="AH25:AI25"/>
    <mergeCell ref="AJ25:AK25"/>
    <mergeCell ref="R24:S24"/>
    <mergeCell ref="T24:U24"/>
    <mergeCell ref="X24:Y24"/>
    <mergeCell ref="Z24:AA24"/>
    <mergeCell ref="AB24:AC24"/>
    <mergeCell ref="AD24:AE24"/>
    <mergeCell ref="AF24:AG24"/>
    <mergeCell ref="AJ24:AK24"/>
    <mergeCell ref="AL24:AM24"/>
    <mergeCell ref="P23:Q23"/>
    <mergeCell ref="R23:S23"/>
    <mergeCell ref="T23:U23"/>
    <mergeCell ref="V23:W23"/>
    <mergeCell ref="AB23:AC23"/>
    <mergeCell ref="AD23:AE23"/>
    <mergeCell ref="AF23:AG23"/>
    <mergeCell ref="AJ23:AK23"/>
    <mergeCell ref="AL23:AM23"/>
    <mergeCell ref="P22:Q22"/>
    <mergeCell ref="R22:S22"/>
    <mergeCell ref="T22:U22"/>
    <mergeCell ref="Z22:AA22"/>
    <mergeCell ref="AB22:AC22"/>
    <mergeCell ref="AF22:AG22"/>
    <mergeCell ref="AH22:AI22"/>
    <mergeCell ref="AJ22:AK22"/>
    <mergeCell ref="AL22:AM22"/>
    <mergeCell ref="AL20:AM20"/>
    <mergeCell ref="P21:Q21"/>
    <mergeCell ref="V21:W21"/>
    <mergeCell ref="X21:Y21"/>
    <mergeCell ref="Z21:AA21"/>
    <mergeCell ref="AB21:AC21"/>
    <mergeCell ref="AF21:AG21"/>
    <mergeCell ref="AH21:AI21"/>
    <mergeCell ref="AL21:AM21"/>
    <mergeCell ref="P20:Q20"/>
    <mergeCell ref="R20:S20"/>
    <mergeCell ref="T20:U20"/>
    <mergeCell ref="V20:W20"/>
    <mergeCell ref="X20:Y20"/>
    <mergeCell ref="AB20:AC20"/>
    <mergeCell ref="AD20:AE20"/>
    <mergeCell ref="AF20:AG20"/>
    <mergeCell ref="AJ20:AK20"/>
    <mergeCell ref="AL18:AM18"/>
    <mergeCell ref="P19:Q19"/>
    <mergeCell ref="R19:S19"/>
    <mergeCell ref="T19:U19"/>
    <mergeCell ref="V19:W19"/>
    <mergeCell ref="X19:Y19"/>
    <mergeCell ref="Z19:AA19"/>
    <mergeCell ref="AB19:AC19"/>
    <mergeCell ref="AD19:AE19"/>
    <mergeCell ref="AH19:AI19"/>
    <mergeCell ref="AJ19:AK19"/>
    <mergeCell ref="P18:Q18"/>
    <mergeCell ref="R18:S18"/>
    <mergeCell ref="T18:U18"/>
    <mergeCell ref="X18:Y18"/>
    <mergeCell ref="Z18:AA18"/>
    <mergeCell ref="AD18:AE18"/>
    <mergeCell ref="AF18:AG18"/>
    <mergeCell ref="AH18:AI18"/>
    <mergeCell ref="AJ18:AK18"/>
    <mergeCell ref="T17:U17"/>
    <mergeCell ref="V17:W17"/>
    <mergeCell ref="X17:Y17"/>
    <mergeCell ref="Z17:AA17"/>
    <mergeCell ref="AB17:AC17"/>
    <mergeCell ref="AD17:AE17"/>
    <mergeCell ref="AF17:AG17"/>
    <mergeCell ref="AJ17:AK17"/>
    <mergeCell ref="AL17:AM17"/>
    <mergeCell ref="Z15:AA15"/>
    <mergeCell ref="AB15:AC15"/>
    <mergeCell ref="AF15:AG15"/>
    <mergeCell ref="AH15:AI15"/>
    <mergeCell ref="AJ15:AK15"/>
    <mergeCell ref="AL15:AM15"/>
    <mergeCell ref="P16:Q16"/>
    <mergeCell ref="R16:S16"/>
    <mergeCell ref="V16:W16"/>
    <mergeCell ref="Z16:AA16"/>
    <mergeCell ref="AB16:AC16"/>
    <mergeCell ref="AD16:AE16"/>
    <mergeCell ref="AF16:AG16"/>
    <mergeCell ref="AH16:AI16"/>
    <mergeCell ref="AJ16:AK16"/>
    <mergeCell ref="AL16:AM16"/>
    <mergeCell ref="AL13:AM13"/>
    <mergeCell ref="V14:W14"/>
    <mergeCell ref="X14:Y14"/>
    <mergeCell ref="Z14:AA14"/>
    <mergeCell ref="AB14:AC14"/>
    <mergeCell ref="AD14:AE14"/>
    <mergeCell ref="AF14:AG14"/>
    <mergeCell ref="AH14:AI14"/>
    <mergeCell ref="AL14:AM14"/>
    <mergeCell ref="Z12:AA12"/>
    <mergeCell ref="AB12:AC12"/>
    <mergeCell ref="AD12:AE12"/>
    <mergeCell ref="AH12:AI12"/>
    <mergeCell ref="AJ12:AK12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Z10:AA10"/>
    <mergeCell ref="AB10:AC10"/>
    <mergeCell ref="AD10:AE10"/>
    <mergeCell ref="AF10:AG10"/>
    <mergeCell ref="AL10:AM10"/>
    <mergeCell ref="P11:Q11"/>
    <mergeCell ref="R11:S11"/>
    <mergeCell ref="T11:U11"/>
    <mergeCell ref="X11:Y11"/>
    <mergeCell ref="Z11:AA11"/>
    <mergeCell ref="AD11:AE11"/>
    <mergeCell ref="AF11:AG11"/>
    <mergeCell ref="AH11:AI11"/>
    <mergeCell ref="AJ11:AK11"/>
    <mergeCell ref="AL11:AM11"/>
    <mergeCell ref="Z8:AA8"/>
    <mergeCell ref="AB8:AC8"/>
    <mergeCell ref="AD8:AE8"/>
    <mergeCell ref="AF8:AG8"/>
    <mergeCell ref="AH8:AI8"/>
    <mergeCell ref="AJ8:AK8"/>
    <mergeCell ref="AL8:AM8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J9:AK9"/>
    <mergeCell ref="AL9:AM9"/>
    <mergeCell ref="A1:C1"/>
    <mergeCell ref="C131:J131"/>
    <mergeCell ref="C6:J6"/>
    <mergeCell ref="P8:Q8"/>
    <mergeCell ref="R8:S8"/>
    <mergeCell ref="T8:U8"/>
    <mergeCell ref="V8:W8"/>
    <mergeCell ref="X8:Y8"/>
    <mergeCell ref="R10:S10"/>
    <mergeCell ref="T10:U10"/>
    <mergeCell ref="V10:W10"/>
    <mergeCell ref="X10:Y10"/>
    <mergeCell ref="P12:Q12"/>
    <mergeCell ref="R12:S12"/>
    <mergeCell ref="T12:U12"/>
    <mergeCell ref="V12:W12"/>
    <mergeCell ref="X12:Y12"/>
    <mergeCell ref="P15:Q15"/>
    <mergeCell ref="R15:S15"/>
    <mergeCell ref="T15:U15"/>
    <mergeCell ref="V15:W15"/>
    <mergeCell ref="X15:Y15"/>
    <mergeCell ref="R17:S17"/>
    <mergeCell ref="AL80:AM80"/>
    <mergeCell ref="P81:Q81"/>
    <mergeCell ref="R81:S81"/>
    <mergeCell ref="T81:U81"/>
    <mergeCell ref="V81:W81"/>
    <mergeCell ref="X81:Y81"/>
    <mergeCell ref="Z81:AA81"/>
    <mergeCell ref="AD81:AE81"/>
    <mergeCell ref="AF81:AG81"/>
    <mergeCell ref="AH81:AI81"/>
    <mergeCell ref="AJ81:AK81"/>
    <mergeCell ref="AL81:AM81"/>
    <mergeCell ref="R80:S80"/>
    <mergeCell ref="T80:U80"/>
    <mergeCell ref="V80:W80"/>
    <mergeCell ref="X80:Y80"/>
    <mergeCell ref="Z80:AA80"/>
    <mergeCell ref="AB80:AC80"/>
    <mergeCell ref="AD80:AE80"/>
    <mergeCell ref="AF80:AG80"/>
    <mergeCell ref="AJ80:AK80"/>
    <mergeCell ref="AL78:AM78"/>
    <mergeCell ref="P79:Q79"/>
    <mergeCell ref="R79:S79"/>
    <mergeCell ref="T79:U79"/>
    <mergeCell ref="V79:W79"/>
    <mergeCell ref="AB79:AC79"/>
    <mergeCell ref="AD79:AE79"/>
    <mergeCell ref="AF79:AG79"/>
    <mergeCell ref="AH79:AI79"/>
    <mergeCell ref="AJ79:AK79"/>
    <mergeCell ref="AL79:AM79"/>
    <mergeCell ref="P78:Q78"/>
    <mergeCell ref="T78:U78"/>
    <mergeCell ref="V78:W78"/>
    <mergeCell ref="X78:Y78"/>
    <mergeCell ref="Z78:AA78"/>
    <mergeCell ref="AB78:AC78"/>
    <mergeCell ref="AF78:AG78"/>
    <mergeCell ref="AH78:AI78"/>
    <mergeCell ref="AJ78:AK78"/>
    <mergeCell ref="AL76:AM76"/>
    <mergeCell ref="P77:Q77"/>
    <mergeCell ref="V77:W77"/>
    <mergeCell ref="X77:Y77"/>
    <mergeCell ref="Z77:AA77"/>
    <mergeCell ref="AB77:AC77"/>
    <mergeCell ref="AD77:AE77"/>
    <mergeCell ref="AF77:AG77"/>
    <mergeCell ref="AH77:AI77"/>
    <mergeCell ref="AL77:AM77"/>
    <mergeCell ref="AJ75:AK75"/>
    <mergeCell ref="P76:Q76"/>
    <mergeCell ref="R76:S76"/>
    <mergeCell ref="T76:U76"/>
    <mergeCell ref="V76:W76"/>
    <mergeCell ref="X76:Y76"/>
    <mergeCell ref="AB76:AC76"/>
    <mergeCell ref="AD76:AE76"/>
    <mergeCell ref="AF76:AG76"/>
    <mergeCell ref="AH76:AI76"/>
    <mergeCell ref="AJ76:AK76"/>
    <mergeCell ref="P75:Q75"/>
    <mergeCell ref="R75:S75"/>
    <mergeCell ref="T75:U75"/>
    <mergeCell ref="V75:W75"/>
    <mergeCell ref="X75:Y75"/>
    <mergeCell ref="Z75:AA75"/>
    <mergeCell ref="AB75:AC75"/>
    <mergeCell ref="AD75:AE75"/>
    <mergeCell ref="AH75:AI75"/>
    <mergeCell ref="AL73:AM73"/>
    <mergeCell ref="P74:Q74"/>
    <mergeCell ref="R74:S74"/>
    <mergeCell ref="T74:U74"/>
    <mergeCell ref="X74:Y74"/>
    <mergeCell ref="AD74:AE74"/>
    <mergeCell ref="AF74:AG74"/>
    <mergeCell ref="AH74:AI74"/>
    <mergeCell ref="AJ74:AK74"/>
    <mergeCell ref="AL74:AM74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J73:AK73"/>
    <mergeCell ref="AJ71:AK71"/>
    <mergeCell ref="AL71:AM71"/>
    <mergeCell ref="P72:Q72"/>
    <mergeCell ref="R72:S72"/>
    <mergeCell ref="T72:U72"/>
    <mergeCell ref="V72:W72"/>
    <mergeCell ref="Z72:AA72"/>
    <mergeCell ref="AB72:AC72"/>
    <mergeCell ref="AD72:AE72"/>
    <mergeCell ref="AF72:AG72"/>
    <mergeCell ref="AH72:AI72"/>
    <mergeCell ref="AJ72:AK72"/>
    <mergeCell ref="AL72:AM72"/>
    <mergeCell ref="P71:Q71"/>
    <mergeCell ref="R71:S71"/>
    <mergeCell ref="T71:U71"/>
    <mergeCell ref="V71:W71"/>
    <mergeCell ref="X71:Y71"/>
    <mergeCell ref="Z71:AA71"/>
    <mergeCell ref="AB71:AC71"/>
    <mergeCell ref="AF71:AG71"/>
    <mergeCell ref="AH71:AI71"/>
    <mergeCell ref="AL69:AM69"/>
    <mergeCell ref="P70:Q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P69:Q69"/>
    <mergeCell ref="R69:S69"/>
    <mergeCell ref="T69:U69"/>
    <mergeCell ref="X69:Y69"/>
    <mergeCell ref="AB69:AC69"/>
    <mergeCell ref="AD69:AE69"/>
    <mergeCell ref="AF69:AG69"/>
    <mergeCell ref="AH69:AI69"/>
    <mergeCell ref="AJ69:AK69"/>
    <mergeCell ref="AL67:AM67"/>
    <mergeCell ref="P68:Q68"/>
    <mergeCell ref="R68:S68"/>
    <mergeCell ref="T68:U68"/>
    <mergeCell ref="V68:W68"/>
    <mergeCell ref="X68:Y68"/>
    <mergeCell ref="Z68:AA68"/>
    <mergeCell ref="AB68:AC68"/>
    <mergeCell ref="AD68:AE68"/>
    <mergeCell ref="AH68:AI68"/>
    <mergeCell ref="AJ68:AK68"/>
    <mergeCell ref="P67:Q67"/>
    <mergeCell ref="R67:S67"/>
    <mergeCell ref="T67:U67"/>
    <mergeCell ref="X67:Y67"/>
    <mergeCell ref="Z67:AA67"/>
    <mergeCell ref="AD67:AE67"/>
    <mergeCell ref="AF67:AG67"/>
    <mergeCell ref="AH67:AI67"/>
    <mergeCell ref="AJ67:AK67"/>
    <mergeCell ref="R66:S66"/>
    <mergeCell ref="T66:U66"/>
    <mergeCell ref="X66:Y66"/>
    <mergeCell ref="Z66:AA66"/>
    <mergeCell ref="AB66:AC66"/>
    <mergeCell ref="AD66:AE66"/>
    <mergeCell ref="AF66:AG66"/>
    <mergeCell ref="AJ66:AK66"/>
    <mergeCell ref="AL66:AM66"/>
    <mergeCell ref="P65:Q65"/>
    <mergeCell ref="R65:S65"/>
    <mergeCell ref="T65:U65"/>
    <mergeCell ref="V65:W65"/>
    <mergeCell ref="AB65:AC65"/>
    <mergeCell ref="AD65:AE65"/>
    <mergeCell ref="AF65:AG65"/>
    <mergeCell ref="AJ65:AK65"/>
    <mergeCell ref="AL65:AM65"/>
    <mergeCell ref="P64:Q64"/>
    <mergeCell ref="R64:S64"/>
    <mergeCell ref="T64:U64"/>
    <mergeCell ref="Z64:AA64"/>
    <mergeCell ref="AB64:AC64"/>
    <mergeCell ref="AF64:AG64"/>
    <mergeCell ref="AH64:AI64"/>
    <mergeCell ref="AJ64:AK64"/>
    <mergeCell ref="AL64:AM64"/>
    <mergeCell ref="AL62:AM62"/>
    <mergeCell ref="P63:Q63"/>
    <mergeCell ref="V63:W63"/>
    <mergeCell ref="X63:Y63"/>
    <mergeCell ref="Z63:AA63"/>
    <mergeCell ref="AB63:AC63"/>
    <mergeCell ref="AF63:AG63"/>
    <mergeCell ref="AH63:AI63"/>
    <mergeCell ref="AL63:AM63"/>
    <mergeCell ref="AJ61:AK61"/>
    <mergeCell ref="P62:Q62"/>
    <mergeCell ref="R62:S62"/>
    <mergeCell ref="T62:U62"/>
    <mergeCell ref="V62:W62"/>
    <mergeCell ref="X62:Y62"/>
    <mergeCell ref="AB62:AC62"/>
    <mergeCell ref="AD62:AE62"/>
    <mergeCell ref="AF62:AG62"/>
    <mergeCell ref="AJ62:AK62"/>
    <mergeCell ref="P61:Q61"/>
    <mergeCell ref="R61:S61"/>
    <mergeCell ref="T61:U61"/>
    <mergeCell ref="V61:W61"/>
    <mergeCell ref="X61:Y61"/>
    <mergeCell ref="Z61:AA61"/>
    <mergeCell ref="AB61:AC61"/>
    <mergeCell ref="AD61:AE61"/>
    <mergeCell ref="AH61:AI61"/>
    <mergeCell ref="AL59:AM59"/>
    <mergeCell ref="P60:Q60"/>
    <mergeCell ref="R60:S60"/>
    <mergeCell ref="T60:U60"/>
    <mergeCell ref="X60:Y60"/>
    <mergeCell ref="Z60:AA60"/>
    <mergeCell ref="AD60:AE60"/>
    <mergeCell ref="AF60:AG60"/>
    <mergeCell ref="AH60:AI60"/>
    <mergeCell ref="AJ60:AK60"/>
    <mergeCell ref="AL60:AM60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J59:AK59"/>
    <mergeCell ref="AJ57:AK57"/>
    <mergeCell ref="AL57:AM57"/>
    <mergeCell ref="P58:Q58"/>
    <mergeCell ref="R58:S58"/>
    <mergeCell ref="V58:W58"/>
    <mergeCell ref="Z58:AA58"/>
    <mergeCell ref="AB58:AC58"/>
    <mergeCell ref="AD58:AE58"/>
    <mergeCell ref="AF58:AG58"/>
    <mergeCell ref="AH58:AI58"/>
    <mergeCell ref="AJ58:AK58"/>
    <mergeCell ref="AL58:AM58"/>
    <mergeCell ref="P57:Q57"/>
    <mergeCell ref="R57:S57"/>
    <mergeCell ref="T57:U57"/>
    <mergeCell ref="V57:W57"/>
    <mergeCell ref="X57:Y57"/>
    <mergeCell ref="Z57:AA57"/>
    <mergeCell ref="AB57:AC57"/>
    <mergeCell ref="AF57:AG57"/>
    <mergeCell ref="AH57:AI57"/>
    <mergeCell ref="AH55:AI55"/>
    <mergeCell ref="AJ55:AK55"/>
    <mergeCell ref="AL55:AM55"/>
    <mergeCell ref="V56:W56"/>
    <mergeCell ref="X56:Y56"/>
    <mergeCell ref="Z56:AA56"/>
    <mergeCell ref="AB56:AC56"/>
    <mergeCell ref="AD56:AE56"/>
    <mergeCell ref="AF56:AG56"/>
    <mergeCell ref="AH56:AI56"/>
    <mergeCell ref="AL56:AM56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L53:AM53"/>
    <mergeCell ref="P54:Q54"/>
    <mergeCell ref="R54:S54"/>
    <mergeCell ref="T54:U54"/>
    <mergeCell ref="V54:W54"/>
    <mergeCell ref="X54:Y54"/>
    <mergeCell ref="Z54:AA54"/>
    <mergeCell ref="AB54:AC54"/>
    <mergeCell ref="AD54:AE54"/>
    <mergeCell ref="AH54:AI54"/>
    <mergeCell ref="AJ54:AK54"/>
    <mergeCell ref="P53:Q53"/>
    <mergeCell ref="R53:S53"/>
    <mergeCell ref="T53:U53"/>
    <mergeCell ref="X53:Y53"/>
    <mergeCell ref="Z53:AA53"/>
    <mergeCell ref="AD53:AE53"/>
    <mergeCell ref="AF53:AG53"/>
    <mergeCell ref="AH53:AI53"/>
    <mergeCell ref="AJ53:AK53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L52:AM52"/>
    <mergeCell ref="AF50:AG50"/>
    <mergeCell ref="AH50:AI50"/>
    <mergeCell ref="AJ50:AK50"/>
    <mergeCell ref="AL50:AM50"/>
    <mergeCell ref="P51:Q51"/>
    <mergeCell ref="R51:S51"/>
    <mergeCell ref="T51:U51"/>
    <mergeCell ref="V51:W51"/>
    <mergeCell ref="Z51:AA51"/>
    <mergeCell ref="AB51:AC51"/>
    <mergeCell ref="AD51:AE51"/>
    <mergeCell ref="AF51:AG51"/>
    <mergeCell ref="AH51:AI51"/>
    <mergeCell ref="AJ51:AK51"/>
    <mergeCell ref="AL51:AM51"/>
    <mergeCell ref="C48:J48"/>
    <mergeCell ref="P50:Q50"/>
    <mergeCell ref="R50:S50"/>
    <mergeCell ref="T50:U50"/>
    <mergeCell ref="V50:W50"/>
    <mergeCell ref="X50:Y50"/>
    <mergeCell ref="Z50:AA50"/>
    <mergeCell ref="AB50:AC50"/>
    <mergeCell ref="AD50:AE50"/>
    <mergeCell ref="AL164:AM164"/>
    <mergeCell ref="P165:Q165"/>
    <mergeCell ref="R165:S165"/>
    <mergeCell ref="T165:U165"/>
    <mergeCell ref="V165:W165"/>
    <mergeCell ref="X165:Y165"/>
    <mergeCell ref="Z165:AA165"/>
    <mergeCell ref="AD165:AE165"/>
    <mergeCell ref="AF165:AG165"/>
    <mergeCell ref="AH165:AI165"/>
    <mergeCell ref="AJ165:AK165"/>
    <mergeCell ref="AL165:AM165"/>
    <mergeCell ref="R164:S164"/>
    <mergeCell ref="T164:U164"/>
    <mergeCell ref="V164:W164"/>
    <mergeCell ref="X164:Y164"/>
    <mergeCell ref="Z164:AA164"/>
    <mergeCell ref="AB164:AC164"/>
    <mergeCell ref="AD164:AE164"/>
    <mergeCell ref="AF164:AG164"/>
    <mergeCell ref="AJ164:AK164"/>
    <mergeCell ref="AL162:AM162"/>
    <mergeCell ref="P163:Q163"/>
    <mergeCell ref="R163:S163"/>
    <mergeCell ref="T163:U163"/>
    <mergeCell ref="V163:W163"/>
    <mergeCell ref="AB163:AC163"/>
    <mergeCell ref="AD163:AE163"/>
    <mergeCell ref="AF163:AG163"/>
    <mergeCell ref="AH163:AI163"/>
    <mergeCell ref="AJ163:AK163"/>
    <mergeCell ref="AL163:AM163"/>
    <mergeCell ref="P162:Q162"/>
    <mergeCell ref="T162:U162"/>
    <mergeCell ref="V162:W162"/>
    <mergeCell ref="X162:Y162"/>
    <mergeCell ref="Z162:AA162"/>
    <mergeCell ref="AB162:AC162"/>
    <mergeCell ref="AF162:AG162"/>
    <mergeCell ref="AH162:AI162"/>
    <mergeCell ref="AJ162:AK162"/>
    <mergeCell ref="AL160:AM160"/>
    <mergeCell ref="P161:Q161"/>
    <mergeCell ref="V161:W161"/>
    <mergeCell ref="X161:Y161"/>
    <mergeCell ref="Z161:AA161"/>
    <mergeCell ref="AB161:AC161"/>
    <mergeCell ref="AD161:AE161"/>
    <mergeCell ref="AF161:AG161"/>
    <mergeCell ref="AH161:AI161"/>
    <mergeCell ref="AL161:AM161"/>
    <mergeCell ref="AJ159:AK159"/>
    <mergeCell ref="P160:Q160"/>
    <mergeCell ref="R160:S160"/>
    <mergeCell ref="T160:U160"/>
    <mergeCell ref="V160:W160"/>
    <mergeCell ref="X160:Y160"/>
    <mergeCell ref="AB160:AC160"/>
    <mergeCell ref="AD160:AE160"/>
    <mergeCell ref="AF160:AG160"/>
    <mergeCell ref="AH160:AI160"/>
    <mergeCell ref="AJ160:AK160"/>
    <mergeCell ref="P159:Q159"/>
    <mergeCell ref="R159:S159"/>
    <mergeCell ref="T159:U159"/>
    <mergeCell ref="V159:W159"/>
    <mergeCell ref="X159:Y159"/>
    <mergeCell ref="Z159:AA159"/>
    <mergeCell ref="AB159:AC159"/>
    <mergeCell ref="AD159:AE159"/>
    <mergeCell ref="AH159:AI159"/>
    <mergeCell ref="AL157:AM157"/>
    <mergeCell ref="P158:Q158"/>
    <mergeCell ref="R158:S158"/>
    <mergeCell ref="T158:U158"/>
    <mergeCell ref="X158:Y158"/>
    <mergeCell ref="AD158:AE158"/>
    <mergeCell ref="AF158:AG158"/>
    <mergeCell ref="AH158:AI158"/>
    <mergeCell ref="AJ158:AK158"/>
    <mergeCell ref="AL158:AM158"/>
    <mergeCell ref="R157:S157"/>
    <mergeCell ref="T157:U157"/>
    <mergeCell ref="V157:W157"/>
    <mergeCell ref="X157:Y157"/>
    <mergeCell ref="Z157:AA157"/>
    <mergeCell ref="AB157:AC157"/>
    <mergeCell ref="AD157:AE157"/>
    <mergeCell ref="AF157:AG157"/>
    <mergeCell ref="AJ157:AK157"/>
    <mergeCell ref="AJ155:AK155"/>
    <mergeCell ref="AL155:AM155"/>
    <mergeCell ref="P156:Q156"/>
    <mergeCell ref="R156:S156"/>
    <mergeCell ref="T156:U156"/>
    <mergeCell ref="V156:W156"/>
    <mergeCell ref="Z156:AA156"/>
    <mergeCell ref="AB156:AC156"/>
    <mergeCell ref="AD156:AE156"/>
    <mergeCell ref="AF156:AG156"/>
    <mergeCell ref="AH156:AI156"/>
    <mergeCell ref="AJ156:AK156"/>
    <mergeCell ref="AL156:AM156"/>
    <mergeCell ref="P155:Q155"/>
    <mergeCell ref="R155:S155"/>
    <mergeCell ref="T155:U155"/>
    <mergeCell ref="V155:W155"/>
    <mergeCell ref="X155:Y155"/>
    <mergeCell ref="Z155:AA155"/>
    <mergeCell ref="AB155:AC155"/>
    <mergeCell ref="AF155:AG155"/>
    <mergeCell ref="AH155:AI155"/>
    <mergeCell ref="AL153:AM153"/>
    <mergeCell ref="P154:Q154"/>
    <mergeCell ref="V154:W154"/>
    <mergeCell ref="X154:Y154"/>
    <mergeCell ref="Z154:AA154"/>
    <mergeCell ref="AB154:AC154"/>
    <mergeCell ref="AD154:AE154"/>
    <mergeCell ref="AF154:AG154"/>
    <mergeCell ref="AH154:AI154"/>
    <mergeCell ref="AJ154:AK154"/>
    <mergeCell ref="AL154:AM154"/>
    <mergeCell ref="P153:Q153"/>
    <mergeCell ref="R153:S153"/>
    <mergeCell ref="T153:U153"/>
    <mergeCell ref="X153:Y153"/>
    <mergeCell ref="AB153:AC153"/>
    <mergeCell ref="AD153:AE153"/>
    <mergeCell ref="AF153:AG153"/>
    <mergeCell ref="AH153:AI153"/>
    <mergeCell ref="AJ153:AK153"/>
    <mergeCell ref="AL151:AM151"/>
    <mergeCell ref="P152:Q152"/>
    <mergeCell ref="R152:S152"/>
    <mergeCell ref="T152:U152"/>
    <mergeCell ref="V152:W152"/>
    <mergeCell ref="X152:Y152"/>
    <mergeCell ref="Z152:AA152"/>
    <mergeCell ref="AB152:AC152"/>
    <mergeCell ref="AD152:AE152"/>
    <mergeCell ref="AH152:AI152"/>
    <mergeCell ref="AJ152:AK152"/>
    <mergeCell ref="P151:Q151"/>
    <mergeCell ref="R151:S151"/>
    <mergeCell ref="T151:U151"/>
    <mergeCell ref="X151:Y151"/>
    <mergeCell ref="Z151:AA151"/>
    <mergeCell ref="AD151:AE151"/>
    <mergeCell ref="AF151:AG151"/>
    <mergeCell ref="AH151:AI151"/>
    <mergeCell ref="AJ151:AK151"/>
    <mergeCell ref="R150:S150"/>
    <mergeCell ref="T150:U150"/>
    <mergeCell ref="X150:Y150"/>
    <mergeCell ref="Z150:AA150"/>
    <mergeCell ref="AB150:AC150"/>
    <mergeCell ref="AD150:AE150"/>
    <mergeCell ref="AF150:AG150"/>
    <mergeCell ref="AJ150:AK150"/>
    <mergeCell ref="AL150:AM150"/>
    <mergeCell ref="P149:Q149"/>
    <mergeCell ref="R149:S149"/>
    <mergeCell ref="T149:U149"/>
    <mergeCell ref="V149:W149"/>
    <mergeCell ref="AB149:AC149"/>
    <mergeCell ref="AD149:AE149"/>
    <mergeCell ref="AF149:AG149"/>
    <mergeCell ref="AJ149:AK149"/>
    <mergeCell ref="AL149:AM149"/>
    <mergeCell ref="P148:Q148"/>
    <mergeCell ref="R148:S148"/>
    <mergeCell ref="T148:U148"/>
    <mergeCell ref="Z148:AA148"/>
    <mergeCell ref="AB148:AC148"/>
    <mergeCell ref="AF148:AG148"/>
    <mergeCell ref="AH148:AI148"/>
    <mergeCell ref="AJ148:AK148"/>
    <mergeCell ref="AL148:AM148"/>
    <mergeCell ref="AL146:AM146"/>
    <mergeCell ref="P147:Q147"/>
    <mergeCell ref="V147:W147"/>
    <mergeCell ref="X147:Y147"/>
    <mergeCell ref="Z147:AA147"/>
    <mergeCell ref="AB147:AC147"/>
    <mergeCell ref="AF147:AG147"/>
    <mergeCell ref="AH147:AI147"/>
    <mergeCell ref="AL147:AM147"/>
    <mergeCell ref="AJ145:AK145"/>
    <mergeCell ref="P146:Q146"/>
    <mergeCell ref="R146:S146"/>
    <mergeCell ref="T146:U146"/>
    <mergeCell ref="V146:W146"/>
    <mergeCell ref="X146:Y146"/>
    <mergeCell ref="AB146:AC146"/>
    <mergeCell ref="AD146:AE146"/>
    <mergeCell ref="AF146:AG146"/>
    <mergeCell ref="AJ146:AK146"/>
    <mergeCell ref="P145:Q145"/>
    <mergeCell ref="R145:S145"/>
    <mergeCell ref="T145:U145"/>
    <mergeCell ref="V145:W145"/>
    <mergeCell ref="X145:Y145"/>
    <mergeCell ref="Z145:AA145"/>
    <mergeCell ref="AB145:AC145"/>
    <mergeCell ref="AD145:AE145"/>
    <mergeCell ref="AH145:AI145"/>
    <mergeCell ref="AL143:AM143"/>
    <mergeCell ref="P144:Q144"/>
    <mergeCell ref="R144:S144"/>
    <mergeCell ref="T144:U144"/>
    <mergeCell ref="X144:Y144"/>
    <mergeCell ref="Z144:AA144"/>
    <mergeCell ref="AD144:AE144"/>
    <mergeCell ref="AF144:AG144"/>
    <mergeCell ref="AH144:AI144"/>
    <mergeCell ref="AJ144:AK144"/>
    <mergeCell ref="AL144:AM144"/>
    <mergeCell ref="R143:S143"/>
    <mergeCell ref="T143:U143"/>
    <mergeCell ref="V143:W143"/>
    <mergeCell ref="X143:Y143"/>
    <mergeCell ref="Z143:AA143"/>
    <mergeCell ref="AB143:AC143"/>
    <mergeCell ref="AD143:AE143"/>
    <mergeCell ref="AF143:AG143"/>
    <mergeCell ref="AJ143:AK143"/>
    <mergeCell ref="AJ141:AK141"/>
    <mergeCell ref="AL141:AM141"/>
    <mergeCell ref="P142:Q142"/>
    <mergeCell ref="R142:S142"/>
    <mergeCell ref="V142:W142"/>
    <mergeCell ref="Z142:AA142"/>
    <mergeCell ref="AB142:AC142"/>
    <mergeCell ref="AD142:AE142"/>
    <mergeCell ref="AF142:AG142"/>
    <mergeCell ref="AH142:AI142"/>
    <mergeCell ref="AJ142:AK142"/>
    <mergeCell ref="AL142:AM142"/>
    <mergeCell ref="P141:Q141"/>
    <mergeCell ref="R141:S141"/>
    <mergeCell ref="T141:U141"/>
    <mergeCell ref="V141:W141"/>
    <mergeCell ref="X141:Y141"/>
    <mergeCell ref="Z141:AA141"/>
    <mergeCell ref="AB141:AC141"/>
    <mergeCell ref="AF141:AG141"/>
    <mergeCell ref="AH141:AI141"/>
    <mergeCell ref="AH139:AI139"/>
    <mergeCell ref="AJ139:AK139"/>
    <mergeCell ref="AL139:AM139"/>
    <mergeCell ref="V140:W140"/>
    <mergeCell ref="X140:Y140"/>
    <mergeCell ref="Z140:AA140"/>
    <mergeCell ref="AB140:AC140"/>
    <mergeCell ref="AD140:AE140"/>
    <mergeCell ref="AF140:AG140"/>
    <mergeCell ref="AH140:AI140"/>
    <mergeCell ref="AL140:AM140"/>
    <mergeCell ref="P139:Q139"/>
    <mergeCell ref="R139:S139"/>
    <mergeCell ref="T139:U139"/>
    <mergeCell ref="V139:W139"/>
    <mergeCell ref="X139:Y139"/>
    <mergeCell ref="Z139:AA139"/>
    <mergeCell ref="AB139:AC139"/>
    <mergeCell ref="AD139:AE139"/>
    <mergeCell ref="AF139:AG139"/>
    <mergeCell ref="AL137:AM137"/>
    <mergeCell ref="P138:Q138"/>
    <mergeCell ref="R138:S138"/>
    <mergeCell ref="T138:U138"/>
    <mergeCell ref="V138:W138"/>
    <mergeCell ref="X138:Y138"/>
    <mergeCell ref="Z138:AA138"/>
    <mergeCell ref="AB138:AC138"/>
    <mergeCell ref="AD138:AE138"/>
    <mergeCell ref="AH138:AI138"/>
    <mergeCell ref="AJ138:AK138"/>
    <mergeCell ref="P137:Q137"/>
    <mergeCell ref="R137:S137"/>
    <mergeCell ref="T137:U137"/>
    <mergeCell ref="X137:Y137"/>
    <mergeCell ref="Z137:AA137"/>
    <mergeCell ref="AD137:AE137"/>
    <mergeCell ref="AF137:AG137"/>
    <mergeCell ref="AH137:AI137"/>
    <mergeCell ref="AJ137:AK137"/>
    <mergeCell ref="R136:S136"/>
    <mergeCell ref="T136:U136"/>
    <mergeCell ref="V136:W136"/>
    <mergeCell ref="X136:Y136"/>
    <mergeCell ref="Z136:AA136"/>
    <mergeCell ref="AB136:AC136"/>
    <mergeCell ref="AD136:AE136"/>
    <mergeCell ref="AF136:AG136"/>
    <mergeCell ref="AL136:AM136"/>
    <mergeCell ref="AH134:AI134"/>
    <mergeCell ref="AJ134:AK134"/>
    <mergeCell ref="AL134:AM134"/>
    <mergeCell ref="P135:Q135"/>
    <mergeCell ref="R135:S135"/>
    <mergeCell ref="T135:U135"/>
    <mergeCell ref="V135:W135"/>
    <mergeCell ref="Z135:AA135"/>
    <mergeCell ref="AB135:AC135"/>
    <mergeCell ref="AD135:AE135"/>
    <mergeCell ref="AF135:AG135"/>
    <mergeCell ref="AH135:AI135"/>
    <mergeCell ref="AJ135:AK135"/>
    <mergeCell ref="AL135:AM135"/>
    <mergeCell ref="P134:Q134"/>
    <mergeCell ref="R134:S134"/>
    <mergeCell ref="T134:U134"/>
    <mergeCell ref="V134:W134"/>
    <mergeCell ref="X134:Y134"/>
    <mergeCell ref="Z134:AA134"/>
    <mergeCell ref="AB134:AC134"/>
    <mergeCell ref="AD134:AE134"/>
    <mergeCell ref="AF134:AG134"/>
    <mergeCell ref="AL122:AM122"/>
    <mergeCell ref="P123:Q123"/>
    <mergeCell ref="R123:S123"/>
    <mergeCell ref="T123:U123"/>
    <mergeCell ref="V123:W123"/>
    <mergeCell ref="X123:Y123"/>
    <mergeCell ref="Z123:AA123"/>
    <mergeCell ref="AD123:AE123"/>
    <mergeCell ref="AF123:AG123"/>
    <mergeCell ref="AH123:AI123"/>
    <mergeCell ref="AJ123:AK123"/>
    <mergeCell ref="AL123:AM123"/>
    <mergeCell ref="R122:S122"/>
    <mergeCell ref="T122:U122"/>
    <mergeCell ref="V122:W122"/>
    <mergeCell ref="X122:Y122"/>
    <mergeCell ref="Z122:AA122"/>
    <mergeCell ref="AB122:AC122"/>
    <mergeCell ref="AD122:AE122"/>
    <mergeCell ref="AF122:AG122"/>
    <mergeCell ref="AJ122:AK122"/>
    <mergeCell ref="AL120:AM120"/>
    <mergeCell ref="P121:Q121"/>
    <mergeCell ref="R121:S121"/>
    <mergeCell ref="T121:U121"/>
    <mergeCell ref="V121:W121"/>
    <mergeCell ref="AB121:AC121"/>
    <mergeCell ref="AD121:AE121"/>
    <mergeCell ref="AF121:AG121"/>
    <mergeCell ref="AH121:AI121"/>
    <mergeCell ref="AJ121:AK121"/>
    <mergeCell ref="AL121:AM121"/>
    <mergeCell ref="P120:Q120"/>
    <mergeCell ref="T120:U120"/>
    <mergeCell ref="V120:W120"/>
    <mergeCell ref="X120:Y120"/>
    <mergeCell ref="Z120:AA120"/>
    <mergeCell ref="AB120:AC120"/>
    <mergeCell ref="AF120:AG120"/>
    <mergeCell ref="AH120:AI120"/>
    <mergeCell ref="AJ120:AK120"/>
    <mergeCell ref="AL118:AM118"/>
    <mergeCell ref="P119:Q119"/>
    <mergeCell ref="V119:W119"/>
    <mergeCell ref="X119:Y119"/>
    <mergeCell ref="Z119:AA119"/>
    <mergeCell ref="AB119:AC119"/>
    <mergeCell ref="AD119:AE119"/>
    <mergeCell ref="AF119:AG119"/>
    <mergeCell ref="AH119:AI119"/>
    <mergeCell ref="AL119:AM119"/>
    <mergeCell ref="AJ117:AK117"/>
    <mergeCell ref="P118:Q118"/>
    <mergeCell ref="R118:S118"/>
    <mergeCell ref="T118:U118"/>
    <mergeCell ref="V118:W118"/>
    <mergeCell ref="X118:Y118"/>
    <mergeCell ref="AB118:AC118"/>
    <mergeCell ref="AD118:AE118"/>
    <mergeCell ref="AF118:AG118"/>
    <mergeCell ref="AH118:AI118"/>
    <mergeCell ref="AJ118:AK118"/>
    <mergeCell ref="P117:Q117"/>
    <mergeCell ref="R117:S117"/>
    <mergeCell ref="T117:U117"/>
    <mergeCell ref="V117:W117"/>
    <mergeCell ref="X117:Y117"/>
    <mergeCell ref="Z117:AA117"/>
    <mergeCell ref="AB117:AC117"/>
    <mergeCell ref="AD117:AE117"/>
    <mergeCell ref="AH117:AI117"/>
    <mergeCell ref="AL115:AM115"/>
    <mergeCell ref="P116:Q116"/>
    <mergeCell ref="R116:S116"/>
    <mergeCell ref="T116:U116"/>
    <mergeCell ref="X116:Y116"/>
    <mergeCell ref="AD116:AE116"/>
    <mergeCell ref="AF116:AG116"/>
    <mergeCell ref="AH116:AI116"/>
    <mergeCell ref="AJ116:AK116"/>
    <mergeCell ref="AL116:AM116"/>
    <mergeCell ref="R115:S115"/>
    <mergeCell ref="T115:U115"/>
    <mergeCell ref="V115:W115"/>
    <mergeCell ref="X115:Y115"/>
    <mergeCell ref="Z115:AA115"/>
    <mergeCell ref="AB115:AC115"/>
    <mergeCell ref="AD115:AE115"/>
    <mergeCell ref="AF115:AG115"/>
    <mergeCell ref="AJ115:AK115"/>
    <mergeCell ref="AJ113:AK113"/>
    <mergeCell ref="AL113:AM113"/>
    <mergeCell ref="P114:Q114"/>
    <mergeCell ref="R114:S114"/>
    <mergeCell ref="T114:U114"/>
    <mergeCell ref="V114:W114"/>
    <mergeCell ref="Z114:AA114"/>
    <mergeCell ref="AB114:AC114"/>
    <mergeCell ref="AD114:AE114"/>
    <mergeCell ref="AF114:AG114"/>
    <mergeCell ref="AH114:AI114"/>
    <mergeCell ref="AJ114:AK114"/>
    <mergeCell ref="AL114:AM114"/>
    <mergeCell ref="P113:Q113"/>
    <mergeCell ref="R113:S113"/>
    <mergeCell ref="T113:U113"/>
    <mergeCell ref="V113:W113"/>
    <mergeCell ref="X113:Y113"/>
    <mergeCell ref="Z113:AA113"/>
    <mergeCell ref="AB113:AC113"/>
    <mergeCell ref="AF113:AG113"/>
    <mergeCell ref="AH113:AI113"/>
    <mergeCell ref="AL111:AM111"/>
    <mergeCell ref="P112:Q112"/>
    <mergeCell ref="V112:W112"/>
    <mergeCell ref="X112:Y112"/>
    <mergeCell ref="Z112:AA112"/>
    <mergeCell ref="AB112:AC112"/>
    <mergeCell ref="AD112:AE112"/>
    <mergeCell ref="AF112:AG112"/>
    <mergeCell ref="AH112:AI112"/>
    <mergeCell ref="AJ112:AK112"/>
    <mergeCell ref="AL112:AM112"/>
    <mergeCell ref="P111:Q111"/>
    <mergeCell ref="R111:S111"/>
    <mergeCell ref="T111:U111"/>
    <mergeCell ref="X111:Y111"/>
    <mergeCell ref="AB111:AC111"/>
    <mergeCell ref="AD111:AE111"/>
    <mergeCell ref="AF111:AG111"/>
    <mergeCell ref="AH111:AI111"/>
    <mergeCell ref="AJ111:AK111"/>
    <mergeCell ref="AL109:AM109"/>
    <mergeCell ref="P110:Q110"/>
    <mergeCell ref="R110:S110"/>
    <mergeCell ref="T110:U110"/>
    <mergeCell ref="V110:W110"/>
    <mergeCell ref="X110:Y110"/>
    <mergeCell ref="Z110:AA110"/>
    <mergeCell ref="AB110:AC110"/>
    <mergeCell ref="AD110:AE110"/>
    <mergeCell ref="AH110:AI110"/>
    <mergeCell ref="AJ110:AK110"/>
    <mergeCell ref="P109:Q109"/>
    <mergeCell ref="R109:S109"/>
    <mergeCell ref="T109:U109"/>
    <mergeCell ref="X109:Y109"/>
    <mergeCell ref="Z109:AA109"/>
    <mergeCell ref="AD109:AE109"/>
    <mergeCell ref="AF109:AG109"/>
    <mergeCell ref="AH109:AI109"/>
    <mergeCell ref="AJ109:AK109"/>
    <mergeCell ref="R108:S108"/>
    <mergeCell ref="T108:U108"/>
    <mergeCell ref="X108:Y108"/>
    <mergeCell ref="Z108:AA108"/>
    <mergeCell ref="AB108:AC108"/>
    <mergeCell ref="AD108:AE108"/>
    <mergeCell ref="AF108:AG108"/>
    <mergeCell ref="AJ108:AK108"/>
    <mergeCell ref="AL108:AM108"/>
    <mergeCell ref="P107:Q107"/>
    <mergeCell ref="R107:S107"/>
    <mergeCell ref="T107:U107"/>
    <mergeCell ref="V107:W107"/>
    <mergeCell ref="AB107:AC107"/>
    <mergeCell ref="AD107:AE107"/>
    <mergeCell ref="AF107:AG107"/>
    <mergeCell ref="AJ107:AK107"/>
    <mergeCell ref="AL107:AM107"/>
    <mergeCell ref="P106:Q106"/>
    <mergeCell ref="R106:S106"/>
    <mergeCell ref="T106:U106"/>
    <mergeCell ref="Z106:AA106"/>
    <mergeCell ref="AB106:AC106"/>
    <mergeCell ref="AF106:AG106"/>
    <mergeCell ref="AH106:AI106"/>
    <mergeCell ref="AJ106:AK106"/>
    <mergeCell ref="AL106:AM106"/>
    <mergeCell ref="AL104:AM104"/>
    <mergeCell ref="P105:Q105"/>
    <mergeCell ref="V105:W105"/>
    <mergeCell ref="X105:Y105"/>
    <mergeCell ref="Z105:AA105"/>
    <mergeCell ref="AB105:AC105"/>
    <mergeCell ref="AF105:AG105"/>
    <mergeCell ref="AH105:AI105"/>
    <mergeCell ref="AL105:AM105"/>
    <mergeCell ref="AJ103:AK103"/>
    <mergeCell ref="P104:Q104"/>
    <mergeCell ref="R104:S104"/>
    <mergeCell ref="T104:U104"/>
    <mergeCell ref="V104:W104"/>
    <mergeCell ref="X104:Y104"/>
    <mergeCell ref="AB104:AC104"/>
    <mergeCell ref="AD104:AE104"/>
    <mergeCell ref="AF104:AG104"/>
    <mergeCell ref="AJ104:AK104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H103:AI103"/>
    <mergeCell ref="AL101:AM101"/>
    <mergeCell ref="P102:Q102"/>
    <mergeCell ref="R102:S102"/>
    <mergeCell ref="T102:U102"/>
    <mergeCell ref="X102:Y102"/>
    <mergeCell ref="Z102:AA102"/>
    <mergeCell ref="AD102:AE102"/>
    <mergeCell ref="AF102:AG102"/>
    <mergeCell ref="AH102:AI102"/>
    <mergeCell ref="AJ102:AK102"/>
    <mergeCell ref="AL102:AM102"/>
    <mergeCell ref="R101:S101"/>
    <mergeCell ref="T101:U101"/>
    <mergeCell ref="V101:W101"/>
    <mergeCell ref="X101:Y101"/>
    <mergeCell ref="Z101:AA101"/>
    <mergeCell ref="AB101:AC101"/>
    <mergeCell ref="AD101:AE101"/>
    <mergeCell ref="AF101:AG101"/>
    <mergeCell ref="AJ101:AK101"/>
    <mergeCell ref="AJ99:AK99"/>
    <mergeCell ref="AL99:AM99"/>
    <mergeCell ref="P100:Q100"/>
    <mergeCell ref="R100:S100"/>
    <mergeCell ref="V100:W100"/>
    <mergeCell ref="Z100:AA100"/>
    <mergeCell ref="AB100:AC100"/>
    <mergeCell ref="AD100:AE100"/>
    <mergeCell ref="AF100:AG100"/>
    <mergeCell ref="AH100:AI100"/>
    <mergeCell ref="AJ100:AK100"/>
    <mergeCell ref="AL100:AM100"/>
    <mergeCell ref="P99:Q99"/>
    <mergeCell ref="R99:S99"/>
    <mergeCell ref="T99:U99"/>
    <mergeCell ref="V99:W99"/>
    <mergeCell ref="X99:Y99"/>
    <mergeCell ref="Z99:AA99"/>
    <mergeCell ref="AB99:AC99"/>
    <mergeCell ref="AF99:AG99"/>
    <mergeCell ref="AH99:AI99"/>
    <mergeCell ref="AL97:AM97"/>
    <mergeCell ref="V98:W98"/>
    <mergeCell ref="X98:Y98"/>
    <mergeCell ref="Z98:AA98"/>
    <mergeCell ref="AB98:AC98"/>
    <mergeCell ref="AD98:AE98"/>
    <mergeCell ref="AF98:AG98"/>
    <mergeCell ref="AH98:AI98"/>
    <mergeCell ref="AL98:AM98"/>
    <mergeCell ref="AJ96:AK96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AH97:AI97"/>
    <mergeCell ref="AJ97:AK97"/>
    <mergeCell ref="P96:Q96"/>
    <mergeCell ref="R96:S96"/>
    <mergeCell ref="T96:U96"/>
    <mergeCell ref="V96:W96"/>
    <mergeCell ref="X96:Y96"/>
    <mergeCell ref="Z96:AA96"/>
    <mergeCell ref="AB96:AC96"/>
    <mergeCell ref="AD96:AE96"/>
    <mergeCell ref="AH96:AI96"/>
    <mergeCell ref="AL94:AM94"/>
    <mergeCell ref="P95:Q95"/>
    <mergeCell ref="R95:S95"/>
    <mergeCell ref="T95:U95"/>
    <mergeCell ref="X95:Y95"/>
    <mergeCell ref="Z95:AA95"/>
    <mergeCell ref="AD95:AE95"/>
    <mergeCell ref="AF95:AG95"/>
    <mergeCell ref="AH95:AI95"/>
    <mergeCell ref="AJ95:AK95"/>
    <mergeCell ref="AL95:AM95"/>
    <mergeCell ref="AF92:AG92"/>
    <mergeCell ref="AH92:AI92"/>
    <mergeCell ref="AJ92:AK92"/>
    <mergeCell ref="AL92:AM92"/>
    <mergeCell ref="P93:Q93"/>
    <mergeCell ref="R93:S93"/>
    <mergeCell ref="T93:U93"/>
    <mergeCell ref="V93:W93"/>
    <mergeCell ref="Z93:AA93"/>
    <mergeCell ref="AB93:AC93"/>
    <mergeCell ref="AD93:AE93"/>
    <mergeCell ref="AF93:AG93"/>
    <mergeCell ref="AH93:AI93"/>
    <mergeCell ref="AJ93:AK93"/>
    <mergeCell ref="AL93:AM93"/>
    <mergeCell ref="C90:J90"/>
    <mergeCell ref="P92:Q92"/>
    <mergeCell ref="R92:S92"/>
    <mergeCell ref="T92:U92"/>
    <mergeCell ref="V92:W92"/>
    <mergeCell ref="X92:Y92"/>
    <mergeCell ref="Z92:AA92"/>
    <mergeCell ref="AB92:AC92"/>
    <mergeCell ref="AD92:AE92"/>
    <mergeCell ref="R94:S94"/>
    <mergeCell ref="T94:U94"/>
    <mergeCell ref="V94:W94"/>
    <mergeCell ref="X94:Y94"/>
    <mergeCell ref="Z94:AA94"/>
    <mergeCell ref="AB94:AC94"/>
    <mergeCell ref="AD94:AE94"/>
    <mergeCell ref="AF94:AG94"/>
  </mergeCells>
  <hyperlinks>
    <hyperlink ref="A1:C1" r:id="rId1" display="produzido por Webtyper Bh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I54"/>
  <sheetViews>
    <sheetView zoomScale="70" zoomScaleNormal="70" workbookViewId="0">
      <selection sqref="A1:C1"/>
    </sheetView>
  </sheetViews>
  <sheetFormatPr defaultRowHeight="15"/>
  <cols>
    <col min="1" max="1" width="28.5703125" style="6" customWidth="1"/>
    <col min="2" max="2" width="26.7109375" style="1" customWidth="1"/>
    <col min="3" max="3" width="41.7109375" style="1" customWidth="1"/>
    <col min="4" max="4" width="29.28515625" style="1" customWidth="1"/>
    <col min="5" max="5" width="9.140625" style="1" customWidth="1"/>
    <col min="6" max="6" width="12.42578125" style="1" customWidth="1"/>
    <col min="7" max="7" width="32" style="1" bestFit="1" customWidth="1"/>
    <col min="8" max="8" width="10.42578125" style="1" bestFit="1" customWidth="1"/>
    <col min="9" max="9" width="33" style="1" bestFit="1" customWidth="1"/>
    <col min="10" max="16384" width="9.140625" style="1"/>
  </cols>
  <sheetData>
    <row r="1" spans="1:8">
      <c r="A1" s="121" t="s">
        <v>421</v>
      </c>
      <c r="B1" s="121"/>
      <c r="C1" s="121"/>
    </row>
    <row r="2" spans="1:8" s="6" customFormat="1" ht="60" customHeight="1"/>
    <row r="3" spans="1:8">
      <c r="A3" s="1"/>
    </row>
    <row r="4" spans="1:8" s="2" customFormat="1" ht="15" customHeight="1">
      <c r="A4" s="6"/>
      <c r="C4" s="26"/>
      <c r="D4" s="26"/>
      <c r="E4" s="72"/>
      <c r="F4" s="72"/>
      <c r="G4" s="72"/>
      <c r="H4" s="72"/>
    </row>
    <row r="5" spans="1:8" ht="15" customHeight="1">
      <c r="C5" s="143" t="s">
        <v>371</v>
      </c>
      <c r="D5" s="143"/>
      <c r="E5" s="99"/>
      <c r="F5" s="99"/>
      <c r="G5" s="72"/>
      <c r="H5" s="72"/>
    </row>
    <row r="6" spans="1:8">
      <c r="C6" s="26" t="s">
        <v>372</v>
      </c>
      <c r="D6" s="26" t="s">
        <v>373</v>
      </c>
      <c r="E6" s="72"/>
      <c r="F6" s="72"/>
      <c r="G6" s="72"/>
      <c r="H6" s="72"/>
    </row>
    <row r="7" spans="1:8">
      <c r="C7" s="26" t="s">
        <v>374</v>
      </c>
      <c r="D7" s="26" t="s">
        <v>375</v>
      </c>
      <c r="E7" s="72"/>
      <c r="F7" s="72"/>
      <c r="G7" s="72"/>
      <c r="H7" s="72"/>
    </row>
    <row r="8" spans="1:8">
      <c r="C8" s="26" t="s">
        <v>376</v>
      </c>
      <c r="D8" s="26" t="s">
        <v>377</v>
      </c>
      <c r="E8" s="72"/>
      <c r="F8" s="72"/>
      <c r="G8" s="72"/>
      <c r="H8" s="72"/>
    </row>
    <row r="9" spans="1:8">
      <c r="E9" s="72"/>
      <c r="F9" s="72"/>
      <c r="G9" s="72"/>
      <c r="H9" s="72"/>
    </row>
    <row r="11" spans="1:8">
      <c r="C11" s="143" t="s">
        <v>400</v>
      </c>
      <c r="D11" s="143"/>
      <c r="E11" s="143"/>
      <c r="F11" s="143"/>
    </row>
    <row r="12" spans="1:8">
      <c r="C12" s="26" t="s">
        <v>378</v>
      </c>
      <c r="D12" s="144" t="s">
        <v>379</v>
      </c>
      <c r="E12" s="145"/>
      <c r="F12" s="146"/>
    </row>
    <row r="13" spans="1:8">
      <c r="C13" s="97" t="s">
        <v>401</v>
      </c>
      <c r="D13" s="144">
        <v>44.09</v>
      </c>
      <c r="E13" s="145"/>
      <c r="F13" s="146"/>
    </row>
    <row r="14" spans="1:8">
      <c r="C14" s="26" t="s">
        <v>380</v>
      </c>
      <c r="D14" s="144">
        <v>31.07</v>
      </c>
      <c r="E14" s="145"/>
      <c r="F14" s="146"/>
    </row>
    <row r="15" spans="1:8">
      <c r="C15" s="26" t="s">
        <v>381</v>
      </c>
      <c r="D15" s="144">
        <v>0</v>
      </c>
      <c r="E15" s="145"/>
      <c r="F15" s="146"/>
    </row>
    <row r="19" spans="3:9" ht="15" customHeight="1">
      <c r="C19" s="143" t="s">
        <v>382</v>
      </c>
      <c r="D19" s="143"/>
      <c r="G19" s="26" t="s">
        <v>402</v>
      </c>
      <c r="H19" s="26"/>
      <c r="I19" s="26"/>
    </row>
    <row r="20" spans="3:9">
      <c r="C20" s="26" t="s">
        <v>383</v>
      </c>
      <c r="D20" s="26" t="s">
        <v>384</v>
      </c>
      <c r="G20" s="26" t="s">
        <v>403</v>
      </c>
      <c r="H20" s="26" t="s">
        <v>404</v>
      </c>
      <c r="I20" s="26" t="s">
        <v>405</v>
      </c>
    </row>
    <row r="21" spans="3:9">
      <c r="C21" s="26" t="s">
        <v>385</v>
      </c>
      <c r="D21" s="98">
        <v>0.08</v>
      </c>
      <c r="G21" s="26" t="s">
        <v>406</v>
      </c>
      <c r="H21" s="26" t="s">
        <v>407</v>
      </c>
      <c r="I21" s="26" t="s">
        <v>407</v>
      </c>
    </row>
    <row r="22" spans="3:9">
      <c r="C22" s="26" t="s">
        <v>386</v>
      </c>
      <c r="D22" s="98">
        <v>0.09</v>
      </c>
      <c r="G22" s="26" t="s">
        <v>408</v>
      </c>
      <c r="H22" s="26">
        <v>7.5</v>
      </c>
      <c r="I22" s="26">
        <v>142.80000000000001</v>
      </c>
    </row>
    <row r="23" spans="3:9">
      <c r="C23" s="26" t="s">
        <v>387</v>
      </c>
      <c r="D23" s="98">
        <v>0.11</v>
      </c>
      <c r="G23" s="26" t="s">
        <v>409</v>
      </c>
      <c r="H23" s="26">
        <v>15</v>
      </c>
      <c r="I23" s="26">
        <v>354.8</v>
      </c>
    </row>
    <row r="24" spans="3:9">
      <c r="G24" s="26" t="s">
        <v>410</v>
      </c>
      <c r="H24" s="26">
        <v>22.5</v>
      </c>
      <c r="I24" s="26">
        <v>636.13</v>
      </c>
    </row>
    <row r="25" spans="3:9">
      <c r="G25" s="26" t="s">
        <v>411</v>
      </c>
      <c r="H25" s="26">
        <v>27.5</v>
      </c>
      <c r="I25" s="26">
        <v>869.36</v>
      </c>
    </row>
    <row r="26" spans="3:9">
      <c r="C26" s="152" t="s">
        <v>418</v>
      </c>
      <c r="D26" s="152"/>
      <c r="G26" s="26" t="s">
        <v>412</v>
      </c>
      <c r="H26" s="26">
        <v>189.59</v>
      </c>
      <c r="I26" s="26"/>
    </row>
    <row r="27" spans="3:9">
      <c r="C27" s="147" t="s">
        <v>388</v>
      </c>
      <c r="D27" s="147"/>
      <c r="E27" s="72"/>
      <c r="F27" s="72"/>
      <c r="G27" s="72"/>
      <c r="H27" s="72"/>
    </row>
    <row r="28" spans="3:9" ht="42.75" customHeight="1">
      <c r="C28" s="148" t="s">
        <v>389</v>
      </c>
      <c r="D28" s="148"/>
      <c r="E28" s="72"/>
      <c r="F28" s="72"/>
      <c r="G28" s="152" t="s">
        <v>417</v>
      </c>
      <c r="H28" s="152"/>
      <c r="I28" s="152"/>
    </row>
    <row r="29" spans="3:9" ht="30" customHeight="1">
      <c r="C29" s="149" t="s">
        <v>390</v>
      </c>
      <c r="D29" s="150"/>
      <c r="E29" s="72"/>
      <c r="F29" s="72"/>
      <c r="G29" s="149" t="s">
        <v>388</v>
      </c>
      <c r="H29" s="153"/>
      <c r="I29" s="150"/>
    </row>
    <row r="30" spans="3:9" ht="54" customHeight="1">
      <c r="C30" s="149" t="s">
        <v>391</v>
      </c>
      <c r="D30" s="150"/>
      <c r="E30" s="72"/>
      <c r="F30" s="72"/>
      <c r="G30" s="151" t="s">
        <v>413</v>
      </c>
      <c r="H30" s="151"/>
      <c r="I30" s="151"/>
    </row>
    <row r="31" spans="3:9" ht="57.75" customHeight="1">
      <c r="C31" s="151" t="s">
        <v>392</v>
      </c>
      <c r="D31" s="151"/>
      <c r="E31" s="72"/>
      <c r="F31" s="72"/>
      <c r="G31" s="149" t="s">
        <v>390</v>
      </c>
      <c r="H31" s="153"/>
      <c r="I31" s="150"/>
    </row>
    <row r="32" spans="3:9" ht="72" customHeight="1">
      <c r="C32" s="149" t="s">
        <v>393</v>
      </c>
      <c r="D32" s="150"/>
      <c r="E32" s="72"/>
      <c r="F32" s="72"/>
      <c r="G32" s="151" t="s">
        <v>414</v>
      </c>
      <c r="H32" s="151"/>
      <c r="I32" s="151"/>
    </row>
    <row r="33" spans="3:9">
      <c r="C33" s="147" t="s">
        <v>394</v>
      </c>
      <c r="D33" s="147"/>
      <c r="E33" s="72"/>
      <c r="F33" s="72"/>
      <c r="G33" s="147" t="s">
        <v>393</v>
      </c>
      <c r="H33" s="147"/>
      <c r="I33" s="147"/>
    </row>
    <row r="34" spans="3:9">
      <c r="C34" s="147" t="s">
        <v>395</v>
      </c>
      <c r="D34" s="147"/>
      <c r="E34" s="72"/>
      <c r="F34" s="72"/>
      <c r="G34" s="147" t="s">
        <v>394</v>
      </c>
      <c r="H34" s="147"/>
      <c r="I34" s="147"/>
    </row>
    <row r="35" spans="3:9">
      <c r="C35" s="147" t="s">
        <v>396</v>
      </c>
      <c r="D35" s="147"/>
      <c r="E35" s="72"/>
      <c r="F35" s="72"/>
      <c r="G35" s="147" t="s">
        <v>395</v>
      </c>
      <c r="H35" s="147"/>
      <c r="I35" s="147"/>
    </row>
    <row r="36" spans="3:9">
      <c r="C36" s="147" t="s">
        <v>397</v>
      </c>
      <c r="D36" s="147"/>
      <c r="E36" s="72"/>
      <c r="F36" s="72"/>
      <c r="G36" s="147" t="s">
        <v>396</v>
      </c>
      <c r="H36" s="147"/>
      <c r="I36" s="147"/>
    </row>
    <row r="37" spans="3:9">
      <c r="C37" s="147" t="s">
        <v>398</v>
      </c>
      <c r="D37" s="147"/>
      <c r="E37" s="72"/>
      <c r="F37" s="72"/>
      <c r="G37" s="147" t="s">
        <v>397</v>
      </c>
      <c r="H37" s="147"/>
      <c r="I37" s="147"/>
    </row>
    <row r="38" spans="3:9">
      <c r="C38" s="147" t="s">
        <v>399</v>
      </c>
      <c r="D38" s="147"/>
      <c r="E38" s="72"/>
      <c r="F38" s="72"/>
      <c r="G38" s="147" t="s">
        <v>398</v>
      </c>
      <c r="H38" s="147"/>
      <c r="I38" s="147"/>
    </row>
    <row r="39" spans="3:9">
      <c r="E39" s="72"/>
      <c r="F39" s="72"/>
      <c r="G39" s="147" t="s">
        <v>399</v>
      </c>
      <c r="H39" s="147"/>
      <c r="I39" s="147"/>
    </row>
    <row r="40" spans="3:9">
      <c r="G40" s="147" t="s">
        <v>415</v>
      </c>
      <c r="H40" s="147"/>
      <c r="I40" s="147"/>
    </row>
    <row r="41" spans="3:9" ht="42" customHeight="1">
      <c r="C41" s="152" t="s">
        <v>420</v>
      </c>
      <c r="D41" s="152"/>
      <c r="G41" s="151" t="s">
        <v>416</v>
      </c>
      <c r="H41" s="151"/>
      <c r="I41" s="151"/>
    </row>
    <row r="42" spans="3:9">
      <c r="C42" s="147" t="s">
        <v>388</v>
      </c>
      <c r="D42" s="147"/>
    </row>
    <row r="43" spans="3:9" ht="72" customHeight="1">
      <c r="C43" s="151" t="s">
        <v>413</v>
      </c>
      <c r="D43" s="151"/>
    </row>
    <row r="44" spans="3:9">
      <c r="C44" s="147" t="s">
        <v>390</v>
      </c>
      <c r="D44" s="147"/>
    </row>
    <row r="45" spans="3:9" ht="72" customHeight="1">
      <c r="C45" s="151" t="s">
        <v>419</v>
      </c>
      <c r="D45" s="151"/>
    </row>
    <row r="46" spans="3:9">
      <c r="C46" s="147" t="s">
        <v>393</v>
      </c>
      <c r="D46" s="147"/>
    </row>
    <row r="47" spans="3:9">
      <c r="C47" s="147" t="s">
        <v>394</v>
      </c>
      <c r="D47" s="147"/>
    </row>
    <row r="48" spans="3:9">
      <c r="C48" s="147" t="s">
        <v>395</v>
      </c>
      <c r="D48" s="147"/>
    </row>
    <row r="49" spans="3:4">
      <c r="C49" s="147" t="s">
        <v>396</v>
      </c>
      <c r="D49" s="147"/>
    </row>
    <row r="50" spans="3:4">
      <c r="C50" s="147" t="s">
        <v>397</v>
      </c>
      <c r="D50" s="147"/>
    </row>
    <row r="51" spans="3:4">
      <c r="C51" s="147" t="s">
        <v>398</v>
      </c>
      <c r="D51" s="147"/>
    </row>
    <row r="52" spans="3:4">
      <c r="C52" s="147" t="s">
        <v>399</v>
      </c>
      <c r="D52" s="147"/>
    </row>
    <row r="53" spans="3:4">
      <c r="C53" s="147" t="s">
        <v>415</v>
      </c>
      <c r="D53" s="147"/>
    </row>
    <row r="54" spans="3:4" ht="44.25" customHeight="1">
      <c r="C54" s="151" t="s">
        <v>416</v>
      </c>
      <c r="D54" s="151"/>
    </row>
  </sheetData>
  <mergeCells count="49">
    <mergeCell ref="C54:D54"/>
    <mergeCell ref="C41:D41"/>
    <mergeCell ref="A1:C1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26:D26"/>
    <mergeCell ref="G39:I39"/>
    <mergeCell ref="G40:I40"/>
    <mergeCell ref="G41:I41"/>
    <mergeCell ref="G28:I28"/>
    <mergeCell ref="C27:D27"/>
    <mergeCell ref="G33:I33"/>
    <mergeCell ref="G34:I34"/>
    <mergeCell ref="G35:I35"/>
    <mergeCell ref="G36:I36"/>
    <mergeCell ref="G37:I37"/>
    <mergeCell ref="G38:I38"/>
    <mergeCell ref="G29:I29"/>
    <mergeCell ref="G30:I30"/>
    <mergeCell ref="G31:I31"/>
    <mergeCell ref="G32:I32"/>
    <mergeCell ref="C34:D34"/>
    <mergeCell ref="C35:D35"/>
    <mergeCell ref="C36:D36"/>
    <mergeCell ref="C37:D37"/>
    <mergeCell ref="C38:D38"/>
    <mergeCell ref="C28:D28"/>
    <mergeCell ref="C29:D29"/>
    <mergeCell ref="C30:D30"/>
    <mergeCell ref="C31:D31"/>
    <mergeCell ref="C32:D32"/>
    <mergeCell ref="C33:D33"/>
    <mergeCell ref="C5:D5"/>
    <mergeCell ref="C19:D19"/>
    <mergeCell ref="C11:F11"/>
    <mergeCell ref="D13:F13"/>
    <mergeCell ref="D14:F14"/>
    <mergeCell ref="D15:F15"/>
    <mergeCell ref="D12:F12"/>
  </mergeCells>
  <hyperlinks>
    <hyperlink ref="A1:C1" r:id="rId1" display="produzido por Webtyper Bh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infpessoais</vt:lpstr>
      <vt:lpstr>salarios</vt:lpstr>
      <vt:lpstr>controleponto</vt:lpstr>
      <vt:lpstr>tabelasequadros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cp:lastPrinted>2017-05-02T18:31:01Z</cp:lastPrinted>
  <dcterms:created xsi:type="dcterms:W3CDTF">2017-04-17T14:33:01Z</dcterms:created>
  <dcterms:modified xsi:type="dcterms:W3CDTF">2017-05-03T13:15:07Z</dcterms:modified>
</cp:coreProperties>
</file>